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comments4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G:\Drives compartilhados\DIMFEOM\AAA - MANUTENÇÃO\PROJETO REFORMA GRAVATÁ\"/>
    </mc:Choice>
  </mc:AlternateContent>
  <xr:revisionPtr revIDLastSave="0" documentId="8_{38BC0207-4170-478F-8551-A999D28E062D}" xr6:coauthVersionLast="46" xr6:coauthVersionMax="46" xr10:uidLastSave="{00000000-0000-0000-0000-000000000000}"/>
  <bookViews>
    <workbookView xWindow="-120" yWindow="-120" windowWidth="38640" windowHeight="15720" xr2:uid="{00000000-000D-0000-FFFF-FFFF00000000}"/>
  </bookViews>
  <sheets>
    <sheet name="Orçamento Não Desonerado" sheetId="4" r:id="rId1"/>
    <sheet name="Orçamento Analítico Não Desoner" sheetId="7" r:id="rId2"/>
    <sheet name="Quantitativos" sheetId="6" r:id="rId3"/>
    <sheet name="Composições Não Desonerado" sheetId="5" r:id="rId4"/>
    <sheet name="Orçamento Desonerado" sheetId="1" r:id="rId5"/>
    <sheet name="Composições Desonerado" sheetId="2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7" l="1"/>
  <c r="L34" i="6"/>
  <c r="L33" i="6"/>
  <c r="G31" i="6"/>
  <c r="L31" i="6" s="1"/>
  <c r="L29" i="6"/>
  <c r="D27" i="6"/>
  <c r="L27" i="6" s="1"/>
  <c r="L26" i="6"/>
  <c r="L24" i="6"/>
  <c r="L23" i="6"/>
  <c r="L22" i="6"/>
  <c r="G20" i="6"/>
  <c r="L20" i="6" s="1"/>
  <c r="G19" i="6"/>
  <c r="L19" i="6" s="1"/>
  <c r="G18" i="6"/>
  <c r="L18" i="6" s="1"/>
  <c r="G17" i="6"/>
  <c r="L17" i="6" s="1"/>
  <c r="L16" i="6"/>
  <c r="D15" i="6"/>
  <c r="L15" i="6" s="1"/>
  <c r="L14" i="6"/>
  <c r="L13" i="6"/>
  <c r="H11" i="6"/>
  <c r="L11" i="6" s="1"/>
  <c r="G10" i="6"/>
  <c r="L10" i="6" s="1"/>
  <c r="H9" i="6"/>
  <c r="L9" i="6" s="1"/>
  <c r="G8" i="6"/>
  <c r="L8" i="6" s="1"/>
  <c r="E7" i="6"/>
  <c r="D6" i="6"/>
  <c r="D7" i="6" s="1"/>
  <c r="H7" i="6" s="1"/>
  <c r="L7" i="6" s="1"/>
  <c r="H2" i="7" l="1"/>
  <c r="D28" i="6"/>
  <c r="L28" i="6" s="1"/>
  <c r="G6" i="6"/>
  <c r="L6" i="6" s="1"/>
  <c r="G15" i="6"/>
  <c r="H4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Hallan Marques</author>
  </authors>
  <commentList>
    <comment ref="C5" authorId="0" shapeId="0" xr:uid="{34F91428-2D13-4009-A53B-81168258CEF6}">
      <text>
        <r>
          <rPr>
            <b/>
            <sz val="9"/>
            <color indexed="81"/>
            <rFont val="Segoe UI"/>
            <family val="2"/>
          </rPr>
          <t>O regime aqui deve ser o mesmo da aba "BASE Comp."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Hallan Marques</author>
  </authors>
  <commentList>
    <comment ref="C5" authorId="0" shapeId="0" xr:uid="{B23DFFF5-5151-4D74-9932-1E8420A24792}">
      <text>
        <r>
          <rPr>
            <b/>
            <sz val="9"/>
            <color indexed="81"/>
            <rFont val="Segoe UI"/>
            <family val="2"/>
          </rPr>
          <t>O regime aqui deve ser o mesmo da aba "BASE Comp."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Hallan Marques</author>
  </authors>
  <commentList>
    <comment ref="L3" authorId="0" shapeId="0" xr:uid="{25F8810E-90BF-491D-9176-E0C4C4783D6C}">
      <text>
        <r>
          <rPr>
            <b/>
            <sz val="9"/>
            <color indexed="81"/>
            <rFont val="Segoe UI"/>
            <family val="2"/>
          </rPr>
          <t>Use a fórmula =det para trazer a quantidade detalhada na aba detalhamento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Hallan Marques</author>
  </authors>
  <commentList>
    <comment ref="C5" authorId="0" shapeId="0" xr:uid="{AE097581-6B77-465C-958A-EB7FE8DE4DA8}">
      <text>
        <r>
          <rPr>
            <b/>
            <sz val="9"/>
            <color indexed="81"/>
            <rFont val="Segoe UI"/>
            <family val="2"/>
          </rPr>
          <t>O regime aqui deve ser o mesmo da aba "BASE Comp."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<sst xmlns="http://schemas.openxmlformats.org/spreadsheetml/2006/main" count="1697" uniqueCount="309">
  <si>
    <t>Empresa:</t>
  </si>
  <si>
    <t>MINISTÉRIO PÚBLICO DE PERNAMBUCO</t>
  </si>
  <si>
    <t>Resp.:</t>
  </si>
  <si>
    <t>Paulo Henrique Ferreira Loz - CREA: PE17958923</t>
  </si>
  <si>
    <t>Obra:</t>
  </si>
  <si>
    <t>Reforma da Coberta da Promotoria de Justiça de Gravatá</t>
  </si>
  <si>
    <t>Início:</t>
  </si>
  <si>
    <t>Preço:</t>
  </si>
  <si>
    <t>Desonerado</t>
  </si>
  <si>
    <t>Planilha Orçamentária</t>
  </si>
  <si>
    <t>REF.</t>
  </si>
  <si>
    <t>Itens</t>
  </si>
  <si>
    <r>
      <t xml:space="preserve">DESCRIÇÃO
</t>
    </r>
    <r>
      <rPr>
        <sz val="10"/>
        <color theme="0" tint="-0.34998626667073579"/>
        <rFont val="Arial"/>
        <family val="2"/>
      </rPr>
      <t>Planilha OrçaNote - © ConstruNote 2021</t>
    </r>
  </si>
  <si>
    <t>BDI</t>
  </si>
  <si>
    <t>UNID.</t>
  </si>
  <si>
    <t>Grupo</t>
  </si>
  <si>
    <t>DESPESAS ADMINISTRATIVAS</t>
  </si>
  <si>
    <t/>
  </si>
  <si>
    <t>Subgrupo</t>
  </si>
  <si>
    <t>Administração local</t>
  </si>
  <si>
    <t>1,01.1</t>
  </si>
  <si>
    <t>ENGENHEIRO CIVIL DE OBRA JUNIOR COM ENCARGOS COMPLEMENTARES</t>
  </si>
  <si>
    <t>H</t>
  </si>
  <si>
    <t>Planilha OrçaNote - © ConstruNote 2021</t>
  </si>
  <si>
    <t>TOTAL (mat. m.o.) s/ BDI</t>
  </si>
  <si>
    <t>TOTAL GERAL</t>
  </si>
  <si>
    <t>(Referência principal: SINAPI - Jan/2022)</t>
  </si>
  <si>
    <t>QUANT.</t>
  </si>
  <si>
    <t>PREÇO
UNIT.</t>
  </si>
  <si>
    <t>PREÇO
TOTAL</t>
  </si>
  <si>
    <t>Taxas e seguros</t>
  </si>
  <si>
    <t>CP-Tax-3809</t>
  </si>
  <si>
    <t>1,02.1</t>
  </si>
  <si>
    <t>ANOTAÇÃO DE RESPONSABILIDADE TÉCNICA DE EXECUÇÃO</t>
  </si>
  <si>
    <t>UNID</t>
  </si>
  <si>
    <t>SERVIÇOS PRELIMINARES</t>
  </si>
  <si>
    <t>Demolições e Remoções</t>
  </si>
  <si>
    <t>CP-Dem-548</t>
  </si>
  <si>
    <t>2,01.1</t>
  </si>
  <si>
    <t>DEMOLIÇÃO/REMOÇÃO DE RUFO/CALHA DE ALUMÍNIO OU SIMILAR</t>
  </si>
  <si>
    <t>M</t>
  </si>
  <si>
    <t>DEMIE/202</t>
  </si>
  <si>
    <t>2,01.2</t>
  </si>
  <si>
    <t>REMOÇÃO DE ENTULHO EM CAIXA COLETORA, CAPACIDADE 5 M3, INCLUSIVE CARGA MANUAL</t>
  </si>
  <si>
    <t>M3</t>
  </si>
  <si>
    <t>CP-Dem-623</t>
  </si>
  <si>
    <t>2,01.3</t>
  </si>
  <si>
    <t>REMOÇÃO DE TELHAMENTO DE POLICARBONATO, INCLUSIVE TRAMA METÁLICA PARA COBERTURA, DE FORMA MANUAL, SEM REAPROVEITAMENTO</t>
  </si>
  <si>
    <t>M2</t>
  </si>
  <si>
    <t>2,01.4</t>
  </si>
  <si>
    <t>DEMOLIÇÃO DE REVESTIMENTO CERÂMICO, DE FORMA MANUAL, SEM REAPROVEITAMENTO. AF_12/2017</t>
  </si>
  <si>
    <t>VEDAÇÕES</t>
  </si>
  <si>
    <t>Alvenaria de Vedação</t>
  </si>
  <si>
    <t>CP-Alv-579</t>
  </si>
  <si>
    <t>3,01.1</t>
  </si>
  <si>
    <t>ALVENARIA DE TIJOLO CERÂMICO FURADO (9X19X19)CM C/ARGAMASSA MISTA DE CAL HIDRATADA ESP=19 CM</t>
  </si>
  <si>
    <t>3,01.2</t>
  </si>
  <si>
    <t>ALVENARIA DE VEDAÇÃO DE BLOCOS CERÂMICOS FURADOS NA HORIZONTAL DE 9X19X29 CM (ESPESSURA 9 CM) E ARGAMASSA DE ASSENTAMENTO COM PREPARO MANUAL. AF_12/2021</t>
  </si>
  <si>
    <t>COBERTURAS</t>
  </si>
  <si>
    <t>Estrutura e Trama para cobertura</t>
  </si>
  <si>
    <t>CP-Tel-623</t>
  </si>
  <si>
    <t>4,01.1</t>
  </si>
  <si>
    <t>TRAMA DE MADEIRA COMPOSTA POR CAIBROS E TERÇAS PARA TELHADOS DE ATÉ 2 ÁGUAS PARA TELHA ONDULADA DE FIBROCIMENTO, METÁLICA, PLÁSTICA OU TERMOACÚSTICA, INCLUSO TRANSPORTE VERTICAL, CONFORME PROJETO.</t>
  </si>
  <si>
    <t>Telhamento para cobertura</t>
  </si>
  <si>
    <t>CP-Tel-622</t>
  </si>
  <si>
    <t>4,02.1</t>
  </si>
  <si>
    <t>RUFO EM CONCRETO ARMADO, LARGURA 30CM, ESPESSURA 7CM</t>
  </si>
  <si>
    <t>4,02.2</t>
  </si>
  <si>
    <t>TELHAMENTO COM TELHA ONDULADA DE FIBROCIMENTO E = 6 MM, COM RECOBRIMENTO LATERAL DE 1/4 DE ONDA PARA TELHADO COM INCLINAÇÃO MAIOR QUE 10°, COM ATÉ 2 ÁGUAS, INCLUSO IÇAMENTO. AF_07/2019</t>
  </si>
  <si>
    <t>REVESTIMENTOS</t>
  </si>
  <si>
    <t>Chapisco</t>
  </si>
  <si>
    <t>5,01.1</t>
  </si>
  <si>
    <t>CHAPISCO APLICADO EM ALVENARIAS E ESTRUTURAS DE CONCRETO INTERNAS, COM COLHER DE PEDREIRO.  ARGAMASSA TRAÇO 1:3 COM PREPARO MANUAL. AF_06/2014</t>
  </si>
  <si>
    <t>5,01.2</t>
  </si>
  <si>
    <t>CHAPISCO APLICADO EM ALVENARIA (SEM PRESENÇA DE VÃOS) E ESTRUTURAS DE CONCRETO DE FACHADA, COM COLHER DE PEDREIRO.  ARGAMASSA TRAÇO 1:3 COM PREPARO MANUAL. AF_06/2014</t>
  </si>
  <si>
    <t>Massa Única Externa</t>
  </si>
  <si>
    <t>5,02.1</t>
  </si>
  <si>
    <t>EMBOÇO OU MASSA ÚNICA EM ARGAMASSA TRAÇO 1:2:8, PREPARO MANUAL, APLICADA MANUALMENTE EM SUPERFÍCIES EXTERNAS DA SACADA, ESPESSURA DE 25 MM, SEM USO DE TELA METÁLICA DE REFORÇO CONTRA FISSURAÇÃO. AF_06/2014</t>
  </si>
  <si>
    <t>Revestimento Cerâmico Externo</t>
  </si>
  <si>
    <t>CP-Rev-7244</t>
  </si>
  <si>
    <t>5,03.1</t>
  </si>
  <si>
    <t>REVESTIMENTO CERÂMICO PARA PAREDES EXTERNAS EM PASTILHAS DE PORCELANA 10 X 10 CM (PLACAS DE 30 X 30 CM), ALINHADAS A PRUMO, APLICADO EM SUPERFÍCIES EXTERNAS DA SACADA. AF_06/2014</t>
  </si>
  <si>
    <t>IMPERMEABILIZAÇÕES E JUNTAS</t>
  </si>
  <si>
    <t>Impermeabilização</t>
  </si>
  <si>
    <t>6,01.1</t>
  </si>
  <si>
    <t>IMPERMEABILIZAÇÃO DE SUPERFÍCIE COM MANTA ASFÁLTICA, UMA CAMADA, INCLUSIVE APLICAÇÃO DE PRIMER ASFÁLTICO, E=3MM. AF_06/2018</t>
  </si>
  <si>
    <t>INSTALAÇÕES ELÉTRICAS, SPDA E ANTENA</t>
  </si>
  <si>
    <t>Instalações Elétricas - parte 4</t>
  </si>
  <si>
    <t>7,01.1</t>
  </si>
  <si>
    <t>ELETRODUTO RÍGIDO SOLDÁVEL, PVC, DN 25 MM (3/4), APARENTE, INSTALADO EM TETO - FORNECIMENTO E INSTALAÇÃO. AF_11/2016_P</t>
  </si>
  <si>
    <t>Iluminação Predial e Monitoramento</t>
  </si>
  <si>
    <t>7,02.1</t>
  </si>
  <si>
    <t>LUMINÁRIA TIPO SPOT, DE SOBREPOR, COM 2 LÂMPADAS FLUORESCENTES DE 15 W, SEM REATOR - FORNECIMENTO E INSTALAÇÃO. AF_02/2020</t>
  </si>
  <si>
    <t>UN</t>
  </si>
  <si>
    <t>Instalações Elétricas - parte 1</t>
  </si>
  <si>
    <t>7,03.1</t>
  </si>
  <si>
    <t>CABO DE COBRE FLEXÍVEL ISOLADO, 2,5 MM², ANTI-CHAMA 450/750 V, PARA CIRCUITOS TERMINAIS - FORNECIMENTO E INSTALAÇÃO. AF_12/2015</t>
  </si>
  <si>
    <t>7,03.2</t>
  </si>
  <si>
    <t>CAIXA OCTOGONAL 4" X 4", PVC, INSTALADA EM LAJE - FORNECIMENTO E INSTALAÇÃO. AF_12/2015</t>
  </si>
  <si>
    <t>FORRO</t>
  </si>
  <si>
    <t>Forros</t>
  </si>
  <si>
    <t>CP-For-3940</t>
  </si>
  <si>
    <t>8,01.1</t>
  </si>
  <si>
    <t>FORRO MINERAL HUNTER DOUGLAS, PROPUS LAY IN 625X1250 MM PERFIS HD T24</t>
  </si>
  <si>
    <t>LIMPEZA</t>
  </si>
  <si>
    <t>Limpeza de Obra</t>
  </si>
  <si>
    <t>CP-Lim-1331</t>
  </si>
  <si>
    <t>9,01.1</t>
  </si>
  <si>
    <t>LIMPEZA FINAL DA OBRA</t>
  </si>
  <si>
    <t>COMPOSIÇÕES PRÓPRIAS</t>
  </si>
  <si>
    <t>ENCARGOS ADOTADOS</t>
  </si>
  <si>
    <t>Não deson.</t>
  </si>
  <si>
    <t>Deson.</t>
  </si>
  <si>
    <t>Horista:</t>
  </si>
  <si>
    <t>Rsponsável:</t>
  </si>
  <si>
    <t>Mensalista:</t>
  </si>
  <si>
    <t>Categoria:</t>
  </si>
  <si>
    <t>?</t>
  </si>
  <si>
    <t>Código da FONTE da composição</t>
  </si>
  <si>
    <t>Código PRÓPRIO do serviço</t>
  </si>
  <si>
    <t>Descrição do Serviço</t>
  </si>
  <si>
    <t>Unidade</t>
  </si>
  <si>
    <t>Encargos Sociais (%)</t>
  </si>
  <si>
    <t>Desconto</t>
  </si>
  <si>
    <t>Custo Total</t>
  </si>
  <si>
    <t>12202/ORSE</t>
  </si>
  <si>
    <t>Demolição/remoção de rufo/calha de alumínio ou similar</t>
  </si>
  <si>
    <t>m</t>
  </si>
  <si>
    <t>113,83%(H) 69,92%(M)</t>
  </si>
  <si>
    <t>Tipo</t>
  </si>
  <si>
    <t>Código da FONTE do item</t>
  </si>
  <si>
    <t>Insumos</t>
  </si>
  <si>
    <t>Consumo</t>
  </si>
  <si>
    <t>Unid.</t>
  </si>
  <si>
    <t>Custo Unit.c/ encargos</t>
  </si>
  <si>
    <t>Total por item</t>
  </si>
  <si>
    <t>composição</t>
  </si>
  <si>
    <t>SERVENTE COM ENCARGOS COMPLEMENTARES</t>
  </si>
  <si>
    <t xml:space="preserve">
C0074/SEINFRA</t>
  </si>
  <si>
    <t>ALVENARIA DE TIJOLO CERÂMICO FURADO (9x19x19)cm C/ARGAMASSA MISTA DE CAL HIDRATADA ESP=19 cm</t>
  </si>
  <si>
    <t>m2</t>
  </si>
  <si>
    <t>PEDREIRO COM ENCARGOS COMPLEMENTARES</t>
  </si>
  <si>
    <t>insumo</t>
  </si>
  <si>
    <t>BLOCO CERAMICO VAZADO PARA ALVENARIA DE VEDACAO, 8 FUROS, DE 9 X 19 X 19 CM (L XA X C)</t>
  </si>
  <si>
    <t xml:space="preserve">UN    </t>
  </si>
  <si>
    <t>Argamassa traço 1:2:8 (em volume de cimento, cal e areia média úmida) para emboço/massa única/assentamento de alvenaria de vedação, preparo mecânico com betoneira 400 l. af_08/2019</t>
  </si>
  <si>
    <t>07962/ORSE /insumo/00026/ORSE</t>
  </si>
  <si>
    <t>Remoção de entulho em caixa coletora, capacidade 5 m3, inclusive carga manual</t>
  </si>
  <si>
    <t>m3</t>
  </si>
  <si>
    <t>Código da FONTE do preço</t>
  </si>
  <si>
    <t>07962/ORSE</t>
  </si>
  <si>
    <t>Locação de caixa coletora de entulho capacidade 5 m³</t>
  </si>
  <si>
    <t>unid</t>
  </si>
  <si>
    <t>SACO DE RAFIA PARA ENTULHO, NOVO, LISO (SEM CLICHE), *60 x 90* CM</t>
  </si>
  <si>
    <t>Servente com encargos complementares</t>
  </si>
  <si>
    <t>confea</t>
  </si>
  <si>
    <t>Anotação de responsabilidade técnica de execução</t>
  </si>
  <si>
    <t>confea.03</t>
  </si>
  <si>
    <t>ART - Acima de 15.000,00</t>
  </si>
  <si>
    <t>un</t>
  </si>
  <si>
    <t>Forro Mineral Hunter Douglas, Propus Lay In 625x1250 mm perfis HD T24</t>
  </si>
  <si>
    <t>FORRO DE FIBRA MINERAL EM PLACAS DE 1250 X 625 MM, E = 15 MM, BORDA RETA, COM PINTURA ANTIMOFO, APOIADO EM PERFIL DE ACO GALVANIZADO COM 24 MM DE BASE - INSTALADO</t>
  </si>
  <si>
    <t xml:space="preserve">M2    </t>
  </si>
  <si>
    <t>02450/ORSE
99807/SINAPI</t>
  </si>
  <si>
    <t>Limpeza final da obra</t>
  </si>
  <si>
    <t>Vassoura 40 cm com cabo</t>
  </si>
  <si>
    <t>Detergente neutro uso geral, concentrado</t>
  </si>
  <si>
    <t xml:space="preserve">L     </t>
  </si>
  <si>
    <t>87244/SINAPI</t>
  </si>
  <si>
    <t>INSUMO</t>
  </si>
  <si>
    <t>cot_rev01</t>
  </si>
  <si>
    <t>Revestimento Esmaltado Cristal Vermelho 10x10cm Elizabeth - Revestimento EsmalTado CrisTal Vermelho 10x10cm Elizabeth</t>
  </si>
  <si>
    <t>ARGAMASSA COLANTE TIPO AC III E</t>
  </si>
  <si>
    <t xml:space="preserve">KG    </t>
  </si>
  <si>
    <t>COMPOSICAO</t>
  </si>
  <si>
    <t>AZULEJISTA OU LADRILHISTA COM ENCARGOS COMPLEMENTARES</t>
  </si>
  <si>
    <t>68058/SINAPI2014</t>
  </si>
  <si>
    <t>Rufo em concreto armado, largura 30cm, espessura 7cm</t>
  </si>
  <si>
    <t>Prego 1 1/2" x 13 (15 x 18)</t>
  </si>
  <si>
    <t>Areia grossa - posto jazida/fornecedor (retirado na jazida,sem transporte)</t>
  </si>
  <si>
    <t xml:space="preserve">M3    </t>
  </si>
  <si>
    <t>CARPINTEIRO DE FORMAS COM ENCARGOS COMPLEMENTARES</t>
  </si>
  <si>
    <t>Cimento portland composto cp ii-32</t>
  </si>
  <si>
    <t>Pedra britada n. 1 (9,5 a 19 mm) posto pedreira/fornecedor,sem frete</t>
  </si>
  <si>
    <t>Pedreiro</t>
  </si>
  <si>
    <t>Servente de obras</t>
  </si>
  <si>
    <t>Tabua *2,5 x 23* cm em pinus, mista ou equivalente da regiao - bruta</t>
  </si>
  <si>
    <t xml:space="preserve">M     </t>
  </si>
  <si>
    <t>Arame recozido 16 bwg, d = 1,65 mm (0,016 kg/m) ou 18 bwg, d = 1,25 mm (0,01 kg/m)</t>
  </si>
  <si>
    <t>ARMAÇÃO DE LAJE DE UMA ESTRUTURA CONVENCIONAL DE CONCRETO ARMADO EM UMA EDIFICAÇÃO TÉRREA OU SOBRADO UTILIZANDO AÇO CA-60 DE 4,2 MM - MONTAGEM. AF_12/2015</t>
  </si>
  <si>
    <t>KG</t>
  </si>
  <si>
    <t>97655
97647</t>
  </si>
  <si>
    <t>Remoção de telhamento de policarbonato, inclusive trama metálica para cobertura, de forma manual, sem reaproveitamento</t>
  </si>
  <si>
    <t>TELHADISTA COM ENCARGOS COMPLEMENTARES</t>
  </si>
  <si>
    <t>APARELHO PARA CORTE E SOLDA OXI-ACETILENO SOBRE RODAS, INCLUSIVE CILINDROS E MAÇARICOS - CHP DIURNO. AF_12/2015</t>
  </si>
  <si>
    <t>CHP</t>
  </si>
  <si>
    <t>APARELHO PARA CORTE E SOLDA OXI-ACETILENO SOBRE RODAS, INCLUSIVE CILINDROS E MAÇARICOS - CHI DIURNO. AF_12/2015</t>
  </si>
  <si>
    <t>CHI</t>
  </si>
  <si>
    <t>92543
92541</t>
  </si>
  <si>
    <t>VIGA NAO APARELHADA *8 X 16* CM EM MACARANDUBA, ANGELIM OU EQUIVALENTE DA REGIAO -  BRUTA</t>
  </si>
  <si>
    <t>CAIBRO NAO APARELHADO,  *6 X 8* CM,  EM MACARANDUBA, ANGELIM OU EQUIVALENTE DA REGIAO -  BRUTA</t>
  </si>
  <si>
    <t>PREGO DE ACO POLIDO COM CABECA 19  X 36 (3 1/4  X  9)</t>
  </si>
  <si>
    <t>PREGO DE ACO POLIDO COM CABECA 22 X 48 (4 1/4 X 5)</t>
  </si>
  <si>
    <t>AJUDANTE DE CARPINTEIRO COM ENCARGOS COMPLEMENTARES</t>
  </si>
  <si>
    <t>GUINCHO ELÉTRICO DE COLUNA, CAPACIDADE 400 KG, COM MOTO FREIO, MOTOR TRIFÁSICO DE 1,25 CV - CHP DIURNO. AF_03/2016</t>
  </si>
  <si>
    <t>GUINCHO ELÉTRICO DE COLUNA, CAPACIDADE 400 KG, COM MOTO FREIO, MOTOR TRIFÁSICO DE 1,25 CV - CHI DIURNO. AF_03/2016</t>
  </si>
  <si>
    <t>OBS: Algumas composições podem apresentar variação de alguns centavos no custo total, pois esta planilha separa os insumos por grupos de custos (mão de obra, encargos, mareriais, equipamentos e terceiros) e não soma diretamente os custos totais de cada insumo. Esta diferença é mais notada naquelas composições que usam composições aninhadas (composição dentro de composição) em vários níveis.</t>
  </si>
  <si>
    <t>Não desonerado</t>
  </si>
  <si>
    <t>92543
92541</t>
  </si>
  <si>
    <t>Estruturação do projeto</t>
  </si>
  <si>
    <t>Levantamento de quantidades</t>
  </si>
  <si>
    <t>Responsável:</t>
  </si>
  <si>
    <t>Código</t>
  </si>
  <si>
    <t>Descrição abreviada dos serviços</t>
  </si>
  <si>
    <t>(K)
quilo</t>
  </si>
  <si>
    <t>(C)
comp.</t>
  </si>
  <si>
    <t>(L)
larg.</t>
  </si>
  <si>
    <t>(H)
altura</t>
  </si>
  <si>
    <t>(A)
área</t>
  </si>
  <si>
    <t>(V)
vol.</t>
  </si>
  <si>
    <t>(h)
hora.</t>
  </si>
  <si>
    <t>(N)
unid.</t>
  </si>
  <si>
    <t>Fórmula</t>
  </si>
  <si>
    <t>Quant.</t>
  </si>
  <si>
    <t>Kg</t>
  </si>
  <si>
    <t>h</t>
  </si>
  <si>
    <t>unid.</t>
  </si>
  <si>
    <t>real</t>
  </si>
  <si>
    <t>Frente</t>
  </si>
  <si>
    <t>Demolição</t>
  </si>
  <si>
    <t>Algeroz em concreto</t>
  </si>
  <si>
    <t>Remoção entulho algeroz em concreto</t>
  </si>
  <si>
    <t>30% empolamento</t>
  </si>
  <si>
    <t>Remoção coberta policarbonato e estrutura</t>
  </si>
  <si>
    <t>Remoção entulho coberta e estrutura</t>
  </si>
  <si>
    <t>10% empolamento</t>
  </si>
  <si>
    <t>revestimento cerâmico</t>
  </si>
  <si>
    <t>remoção entulho revestimento cerâmico</t>
  </si>
  <si>
    <t>Construção e acabamento</t>
  </si>
  <si>
    <t>alvenaria de nivelamento_(dobrada) c/ argamassa</t>
  </si>
  <si>
    <t>alvenaria c/ argamassa</t>
  </si>
  <si>
    <t>Algeroz em concreto 30cm</t>
  </si>
  <si>
    <t>chapisco interno alvenaria nova</t>
  </si>
  <si>
    <t>chapisco externo</t>
  </si>
  <si>
    <t>emboço</t>
  </si>
  <si>
    <t>pastilha 10x10</t>
  </si>
  <si>
    <t>Impermeabilizante</t>
  </si>
  <si>
    <t>Coberta</t>
  </si>
  <si>
    <t>Estrutura madeira</t>
  </si>
  <si>
    <t>Telhamento brasilit maxiplac</t>
  </si>
  <si>
    <t>Forro hunter douglas</t>
  </si>
  <si>
    <t>Instalações Elétricas</t>
  </si>
  <si>
    <t>Luminaria Redonda de Embuti com lâmpada</t>
  </si>
  <si>
    <t>eletroduto de pvc rígido 3/4" teto</t>
  </si>
  <si>
    <t>cabo 2,5mm²</t>
  </si>
  <si>
    <t>caixa octogonal</t>
  </si>
  <si>
    <t>Limpeza</t>
  </si>
  <si>
    <t>limpeza final</t>
  </si>
  <si>
    <t>Despesas administrativas</t>
  </si>
  <si>
    <t>engenheiro</t>
  </si>
  <si>
    <t xml:space="preserve">art de execução </t>
  </si>
  <si>
    <t>1,01.1.1</t>
  </si>
  <si>
    <t>engenheiro - Despesas administrativas</t>
  </si>
  <si>
    <t>1,02.1.1</t>
  </si>
  <si>
    <t>art de execução  - Despesas administrativas</t>
  </si>
  <si>
    <t>2,01.1.1</t>
  </si>
  <si>
    <t>Algeroz em concreto - Demolição</t>
  </si>
  <si>
    <t>2,01.2.1</t>
  </si>
  <si>
    <t>Remoção entulho algeroz em concreto - Demolição</t>
  </si>
  <si>
    <t>2,01.2.2</t>
  </si>
  <si>
    <t>Remoção entulho coberta e estrutura - Demolição</t>
  </si>
  <si>
    <t>2,01.2.3</t>
  </si>
  <si>
    <t>remoção entulho revestimento cerâmico - Demolição</t>
  </si>
  <si>
    <t>2,01.3.1</t>
  </si>
  <si>
    <t>Remoção coberta policarbonato e estrutura - Demolição</t>
  </si>
  <si>
    <t>2,01.4.1</t>
  </si>
  <si>
    <t>revestimento cerâmico - Demolição</t>
  </si>
  <si>
    <t>3,01.1.1</t>
  </si>
  <si>
    <t>alvenaria de nivelamento_(dobrada) c/ argamassa - Construção e acabamento</t>
  </si>
  <si>
    <t>3,01.2.1</t>
  </si>
  <si>
    <t>alvenaria c/ argamassa - Construção e acabamento</t>
  </si>
  <si>
    <t>4,01.1.1</t>
  </si>
  <si>
    <t>Estrutura madeira - Coberta</t>
  </si>
  <si>
    <t>4,02.1.1</t>
  </si>
  <si>
    <t>Algeroz em concreto 30cm - Construção e acabamento</t>
  </si>
  <si>
    <t>4,02.2.1</t>
  </si>
  <si>
    <t>Telhamento brasilit maxiplac - Coberta</t>
  </si>
  <si>
    <t>5,01.1.1</t>
  </si>
  <si>
    <t>chapisco interno alvenaria nova - Construção e acabamento</t>
  </si>
  <si>
    <t>5,01.2.1</t>
  </si>
  <si>
    <t>chapisco externo - Construção e acabamento</t>
  </si>
  <si>
    <t>5,02.1.1</t>
  </si>
  <si>
    <t>emboço - Construção e acabamento</t>
  </si>
  <si>
    <t>5,03.1.1</t>
  </si>
  <si>
    <t>pastilha 10x10 - Construção e acabamento</t>
  </si>
  <si>
    <t>6,01.1.1</t>
  </si>
  <si>
    <t>Impermeabilizante - Construção e acabamento</t>
  </si>
  <si>
    <t>7,01.1.1</t>
  </si>
  <si>
    <t>eletroduto de pvc rígido 3/4" teto - Instalações Elétricas</t>
  </si>
  <si>
    <t>7,02.1.1</t>
  </si>
  <si>
    <t>Luminaria Redonda de Embuti com lâmpada - Instalações Elétricas</t>
  </si>
  <si>
    <t>7,03.1.1</t>
  </si>
  <si>
    <t>cabo 2,5mm² - Instalações Elétricas</t>
  </si>
  <si>
    <t>7,03.2.1</t>
  </si>
  <si>
    <t>caixa octogonal - Instalações Elétricas</t>
  </si>
  <si>
    <t>8,01.1.1</t>
  </si>
  <si>
    <t>Forro hunter douglas - Coberta</t>
  </si>
  <si>
    <t>9,01.1.1</t>
  </si>
  <si>
    <t>limpeza final - Limpeza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</si>
</sst>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%"/>
    <numFmt numFmtId="165" formatCode="0.0000%"/>
    <numFmt numFmtId="166" formatCode="_(&quot;R$ &quot;* #,##0.00_);_(&quot;R$ &quot;* \(#,##0.00\);_(&quot;R$ &quot;* &quot;-&quot;??_);_(@_)"/>
    <numFmt numFmtId="167" formatCode="0.00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0" tint="-0.499984740745262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color rgb="FFC00000"/>
      <name val="Arial"/>
      <family val="2"/>
    </font>
    <font>
      <b/>
      <sz val="10"/>
      <color rgb="FFFF0000"/>
      <name val="Arial"/>
      <family val="2"/>
    </font>
    <font>
      <b/>
      <sz val="14"/>
      <name val="Arial"/>
      <family val="2"/>
    </font>
    <font>
      <sz val="10"/>
      <color theme="0" tint="-0.34998626667073579"/>
      <name val="Arial"/>
      <family val="2"/>
    </font>
    <font>
      <b/>
      <sz val="10"/>
      <color theme="0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b/>
      <sz val="10"/>
      <color theme="0" tint="-0.249977111117893"/>
      <name val="Arial"/>
      <family val="2"/>
    </font>
    <font>
      <b/>
      <sz val="10"/>
      <color rgb="FF0000FF"/>
      <name val="Arial"/>
      <family val="2"/>
    </font>
    <font>
      <sz val="10"/>
      <color theme="0" tint="-0.14999847407452621"/>
      <name val="Arial"/>
      <family val="2"/>
    </font>
    <font>
      <sz val="10"/>
      <color rgb="FFC00000"/>
      <name val="Arial"/>
      <family val="2"/>
    </font>
    <font>
      <b/>
      <sz val="10"/>
      <name val="Calibri Light"/>
      <family val="2"/>
    </font>
    <font>
      <sz val="10"/>
      <color theme="0" tint="-0.249977111117893"/>
      <name val="Arial"/>
      <family val="2"/>
    </font>
    <font>
      <sz val="10"/>
      <color rgb="FFFF0000"/>
      <name val="Arial"/>
      <family val="2"/>
    </font>
    <font>
      <i/>
      <sz val="10"/>
      <color theme="1" tint="0.34998626667073579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5" fillId="2" borderId="0" xfId="0" applyFont="1" applyFill="1" applyAlignment="1" applyProtection="1">
      <alignment vertical="top" wrapText="1"/>
      <protection locked="0"/>
    </xf>
    <xf numFmtId="0" fontId="6" fillId="2" borderId="0" xfId="0" applyFont="1" applyFill="1" applyAlignment="1">
      <alignment vertical="top" wrapText="1"/>
    </xf>
    <xf numFmtId="0" fontId="3" fillId="2" borderId="0" xfId="0" applyFont="1" applyFill="1" applyAlignment="1" applyProtection="1">
      <alignment vertical="top" wrapText="1"/>
      <protection locked="0"/>
    </xf>
    <xf numFmtId="14" fontId="7" fillId="2" borderId="0" xfId="0" applyNumberFormat="1" applyFont="1" applyFill="1" applyAlignment="1" applyProtection="1">
      <alignment horizontal="left" vertical="top" wrapText="1"/>
      <protection locked="0"/>
    </xf>
    <xf numFmtId="0" fontId="8" fillId="0" borderId="0" xfId="0" applyFont="1" applyAlignment="1">
      <alignment vertical="top" wrapText="1"/>
    </xf>
    <xf numFmtId="0" fontId="8" fillId="2" borderId="0" xfId="0" applyFont="1" applyFill="1" applyAlignment="1">
      <alignment vertical="top" wrapText="1"/>
    </xf>
    <xf numFmtId="0" fontId="10" fillId="2" borderId="0" xfId="0" applyFont="1" applyFill="1" applyAlignment="1">
      <alignment vertical="top"/>
    </xf>
    <xf numFmtId="0" fontId="9" fillId="2" borderId="0" xfId="0" applyFont="1" applyFill="1" applyAlignment="1">
      <alignment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 applyProtection="1">
      <alignment horizontal="center" wrapText="1"/>
      <protection hidden="1"/>
    </xf>
    <xf numFmtId="0" fontId="12" fillId="4" borderId="3" xfId="0" applyFont="1" applyFill="1" applyBorder="1" applyAlignment="1">
      <alignment vertical="top" wrapText="1"/>
    </xf>
    <xf numFmtId="0" fontId="12" fillId="4" borderId="4" xfId="0" applyFont="1" applyFill="1" applyBorder="1" applyAlignment="1">
      <alignment horizontal="left" vertical="top" wrapText="1"/>
    </xf>
    <xf numFmtId="0" fontId="12" fillId="4" borderId="4" xfId="0" applyFont="1" applyFill="1" applyBorder="1" applyAlignment="1">
      <alignment horizontal="center" vertical="top" wrapText="1"/>
    </xf>
    <xf numFmtId="0" fontId="7" fillId="0" borderId="1" xfId="0" applyFont="1" applyBorder="1" applyAlignment="1" applyProtection="1">
      <alignment horizontal="center" vertical="top" wrapText="1"/>
      <protection hidden="1"/>
    </xf>
    <xf numFmtId="0" fontId="7" fillId="0" borderId="2" xfId="0" applyFont="1" applyBorder="1" applyAlignment="1" applyProtection="1">
      <alignment horizontal="center" vertical="top" wrapText="1"/>
      <protection hidden="1"/>
    </xf>
    <xf numFmtId="0" fontId="7" fillId="0" borderId="2" xfId="0" applyFont="1" applyBorder="1" applyAlignment="1" applyProtection="1">
      <alignment horizontal="left" vertical="top" wrapText="1"/>
      <protection hidden="1"/>
    </xf>
    <xf numFmtId="165" fontId="7" fillId="0" borderId="2" xfId="3" applyNumberFormat="1" applyFont="1" applyFill="1" applyBorder="1" applyAlignment="1" applyProtection="1">
      <alignment horizontal="center" vertical="top" wrapText="1"/>
      <protection hidden="1"/>
    </xf>
    <xf numFmtId="0" fontId="15" fillId="2" borderId="0" xfId="0" applyFont="1" applyFill="1" applyAlignment="1" applyProtection="1">
      <alignment vertical="top"/>
      <protection hidden="1"/>
    </xf>
    <xf numFmtId="43" fontId="18" fillId="2" borderId="0" xfId="0" applyNumberFormat="1" applyFont="1" applyFill="1" applyAlignment="1" applyProtection="1">
      <alignment horizontal="right" vertical="center"/>
      <protection locked="0"/>
    </xf>
    <xf numFmtId="2" fontId="3" fillId="3" borderId="2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2" fontId="12" fillId="4" borderId="4" xfId="0" applyNumberFormat="1" applyFont="1" applyFill="1" applyBorder="1" applyAlignment="1">
      <alignment horizontal="center" vertical="top" wrapText="1"/>
    </xf>
    <xf numFmtId="0" fontId="12" fillId="4" borderId="9" xfId="0" applyFont="1" applyFill="1" applyBorder="1" applyAlignment="1">
      <alignment vertical="top" wrapText="1"/>
    </xf>
    <xf numFmtId="2" fontId="7" fillId="0" borderId="2" xfId="0" applyNumberFormat="1" applyFont="1" applyBorder="1" applyAlignment="1" applyProtection="1">
      <alignment horizontal="center" vertical="top" wrapText="1"/>
      <protection hidden="1"/>
    </xf>
    <xf numFmtId="166" fontId="7" fillId="0" borderId="2" xfId="0" applyNumberFormat="1" applyFont="1" applyBorder="1" applyAlignment="1" applyProtection="1">
      <alignment horizontal="center" vertical="top" wrapText="1"/>
      <protection hidden="1"/>
    </xf>
    <xf numFmtId="0" fontId="2" fillId="0" borderId="0" xfId="0" applyFont="1"/>
    <xf numFmtId="0" fontId="3" fillId="2" borderId="0" xfId="0" applyFont="1" applyFill="1" applyAlignment="1">
      <alignment vertical="top"/>
    </xf>
    <xf numFmtId="0" fontId="4" fillId="2" borderId="0" xfId="0" applyFont="1" applyFill="1" applyAlignment="1" applyProtection="1">
      <alignment horizontal="right" vertical="top"/>
      <protection locked="0"/>
    </xf>
    <xf numFmtId="0" fontId="5" fillId="2" borderId="0" xfId="0" applyFont="1" applyFill="1" applyAlignment="1" applyProtection="1">
      <alignment vertical="top"/>
      <protection locked="0"/>
    </xf>
    <xf numFmtId="0" fontId="6" fillId="2" borderId="0" xfId="0" applyFont="1" applyFill="1" applyAlignment="1">
      <alignment horizontal="center" vertical="top"/>
    </xf>
    <xf numFmtId="164" fontId="7" fillId="2" borderId="0" xfId="3" applyNumberFormat="1" applyFont="1" applyFill="1" applyAlignment="1">
      <alignment vertical="top"/>
    </xf>
    <xf numFmtId="0" fontId="4" fillId="2" borderId="0" xfId="0" applyFont="1" applyFill="1" applyAlignment="1">
      <alignment horizontal="right" vertical="top"/>
    </xf>
    <xf numFmtId="0" fontId="6" fillId="2" borderId="0" xfId="0" applyFont="1" applyFill="1" applyAlignment="1">
      <alignment vertical="top"/>
    </xf>
    <xf numFmtId="0" fontId="6" fillId="3" borderId="5" xfId="0" applyFont="1" applyFill="1" applyBorder="1" applyAlignment="1" applyProtection="1">
      <alignment vertical="top"/>
      <protection hidden="1"/>
    </xf>
    <xf numFmtId="166" fontId="6" fillId="3" borderId="5" xfId="2" applyNumberFormat="1" applyFont="1" applyFill="1" applyBorder="1" applyAlignment="1" applyProtection="1">
      <alignment horizontal="center" vertical="top"/>
      <protection hidden="1"/>
    </xf>
    <xf numFmtId="0" fontId="7" fillId="2" borderId="0" xfId="0" applyFont="1" applyFill="1" applyAlignment="1">
      <alignment vertical="top"/>
    </xf>
    <xf numFmtId="0" fontId="3" fillId="2" borderId="0" xfId="0" applyFont="1" applyFill="1" applyAlignment="1" applyProtection="1">
      <alignment vertical="top"/>
      <protection locked="0"/>
    </xf>
    <xf numFmtId="2" fontId="6" fillId="3" borderId="6" xfId="0" applyNumberFormat="1" applyFont="1" applyFill="1" applyBorder="1" applyAlignment="1" applyProtection="1">
      <alignment vertical="top"/>
      <protection hidden="1"/>
    </xf>
    <xf numFmtId="10" fontId="6" fillId="3" borderId="7" xfId="0" applyNumberFormat="1" applyFont="1" applyFill="1" applyBorder="1" applyAlignment="1" applyProtection="1">
      <alignment horizontal="center" vertical="top"/>
      <protection hidden="1"/>
    </xf>
    <xf numFmtId="44" fontId="6" fillId="3" borderId="5" xfId="2" applyFont="1" applyFill="1" applyBorder="1" applyAlignment="1" applyProtection="1">
      <alignment horizontal="center" vertical="top"/>
      <protection hidden="1"/>
    </xf>
    <xf numFmtId="0" fontId="5" fillId="2" borderId="0" xfId="0" applyFont="1" applyFill="1" applyAlignment="1">
      <alignment vertical="top"/>
    </xf>
    <xf numFmtId="14" fontId="7" fillId="2" borderId="0" xfId="0" applyNumberFormat="1" applyFont="1" applyFill="1" applyAlignment="1" applyProtection="1">
      <alignment horizontal="left" vertical="top"/>
      <protection locked="0"/>
    </xf>
    <xf numFmtId="0" fontId="7" fillId="2" borderId="0" xfId="0" applyFont="1" applyFill="1" applyAlignment="1">
      <alignment horizontal="center" vertical="top"/>
    </xf>
    <xf numFmtId="0" fontId="5" fillId="3" borderId="5" xfId="0" applyFont="1" applyFill="1" applyBorder="1" applyAlignment="1" applyProtection="1">
      <alignment vertical="top"/>
      <protection hidden="1"/>
    </xf>
    <xf numFmtId="44" fontId="16" fillId="3" borderId="5" xfId="2" applyFont="1" applyFill="1" applyBorder="1" applyAlignment="1" applyProtection="1">
      <alignment horizontal="center" vertical="top"/>
      <protection hidden="1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2" fontId="8" fillId="2" borderId="0" xfId="0" applyNumberFormat="1" applyFont="1" applyFill="1" applyAlignment="1">
      <alignment horizontal="left" vertical="top"/>
    </xf>
    <xf numFmtId="0" fontId="17" fillId="2" borderId="0" xfId="0" applyFont="1" applyFill="1" applyAlignment="1">
      <alignment horizontal="center" vertical="top"/>
    </xf>
    <xf numFmtId="43" fontId="17" fillId="2" borderId="0" xfId="0" applyNumberFormat="1" applyFont="1" applyFill="1" applyAlignment="1">
      <alignment horizontal="center" vertical="top"/>
    </xf>
    <xf numFmtId="0" fontId="6" fillId="2" borderId="0" xfId="0" applyFont="1" applyFill="1" applyAlignment="1">
      <alignment horizontal="right" vertical="top"/>
    </xf>
    <xf numFmtId="0" fontId="8" fillId="2" borderId="0" xfId="0" applyFont="1" applyFill="1" applyAlignment="1">
      <alignment vertical="top"/>
    </xf>
    <xf numFmtId="0" fontId="9" fillId="2" borderId="0" xfId="0" applyFont="1" applyFill="1" applyAlignment="1">
      <alignment horizontal="center" vertical="top"/>
    </xf>
    <xf numFmtId="2" fontId="17" fillId="2" borderId="0" xfId="0" applyNumberFormat="1" applyFont="1" applyFill="1" applyAlignment="1">
      <alignment horizontal="left" vertical="top"/>
    </xf>
    <xf numFmtId="0" fontId="9" fillId="2" borderId="0" xfId="0" applyFont="1" applyFill="1" applyAlignment="1">
      <alignment vertical="top"/>
    </xf>
    <xf numFmtId="0" fontId="3" fillId="2" borderId="0" xfId="0" applyFont="1" applyFill="1" applyAlignment="1">
      <alignment horizontal="center" vertical="top"/>
    </xf>
    <xf numFmtId="2" fontId="17" fillId="5" borderId="0" xfId="0" applyNumberFormat="1" applyFont="1" applyFill="1" applyAlignment="1">
      <alignment horizontal="left" vertical="top"/>
    </xf>
    <xf numFmtId="0" fontId="17" fillId="0" borderId="0" xfId="0" applyFont="1" applyAlignment="1">
      <alignment horizontal="center" vertical="top"/>
    </xf>
    <xf numFmtId="0" fontId="12" fillId="4" borderId="3" xfId="0" applyFont="1" applyFill="1" applyBorder="1" applyAlignment="1">
      <alignment vertical="top"/>
    </xf>
    <xf numFmtId="0" fontId="12" fillId="4" borderId="4" xfId="0" applyFont="1" applyFill="1" applyBorder="1" applyAlignment="1">
      <alignment horizontal="left" vertical="top"/>
    </xf>
    <xf numFmtId="0" fontId="12" fillId="4" borderId="4" xfId="0" applyFont="1" applyFill="1" applyBorder="1" applyAlignment="1">
      <alignment horizontal="center" vertical="top"/>
    </xf>
    <xf numFmtId="2" fontId="12" fillId="4" borderId="4" xfId="0" applyNumberFormat="1" applyFont="1" applyFill="1" applyBorder="1" applyAlignment="1">
      <alignment horizontal="center" vertical="top"/>
    </xf>
    <xf numFmtId="0" fontId="12" fillId="4" borderId="9" xfId="0" applyFont="1" applyFill="1" applyBorder="1" applyAlignment="1">
      <alignment vertical="top"/>
    </xf>
    <xf numFmtId="0" fontId="7" fillId="0" borderId="1" xfId="0" applyFont="1" applyBorder="1" applyAlignment="1" applyProtection="1">
      <alignment horizontal="center" vertical="top"/>
      <protection hidden="1"/>
    </xf>
    <xf numFmtId="0" fontId="7" fillId="0" borderId="2" xfId="0" applyFont="1" applyBorder="1" applyAlignment="1" applyProtection="1">
      <alignment horizontal="center" vertical="top"/>
      <protection hidden="1"/>
    </xf>
    <xf numFmtId="165" fontId="7" fillId="0" borderId="2" xfId="3" applyNumberFormat="1" applyFont="1" applyFill="1" applyBorder="1" applyAlignment="1" applyProtection="1">
      <alignment horizontal="center" vertical="top"/>
      <protection hidden="1"/>
    </xf>
    <xf numFmtId="2" fontId="7" fillId="0" borderId="2" xfId="0" applyNumberFormat="1" applyFont="1" applyBorder="1" applyAlignment="1" applyProtection="1">
      <alignment horizontal="center" vertical="top"/>
      <protection hidden="1"/>
    </xf>
    <xf numFmtId="166" fontId="7" fillId="0" borderId="2" xfId="0" applyNumberFormat="1" applyFont="1" applyBorder="1" applyAlignment="1" applyProtection="1">
      <alignment horizontal="center" vertical="top"/>
      <protection hidden="1"/>
    </xf>
    <xf numFmtId="0" fontId="0" fillId="0" borderId="0" xfId="0" applyAlignment="1"/>
    <xf numFmtId="0" fontId="0" fillId="0" borderId="0" xfId="0" applyAlignment="1">
      <alignment wrapText="1"/>
    </xf>
    <xf numFmtId="0" fontId="10" fillId="0" borderId="0" xfId="0" applyFont="1" applyAlignment="1">
      <alignment horizontal="left" vertical="top"/>
    </xf>
    <xf numFmtId="10" fontId="3" fillId="0" borderId="0" xfId="0" applyNumberFormat="1" applyFont="1" applyAlignment="1">
      <alignment horizontal="left"/>
    </xf>
    <xf numFmtId="0" fontId="10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7" fillId="0" borderId="0" xfId="0" applyFont="1" applyAlignment="1">
      <alignment horizontal="right" vertical="top"/>
    </xf>
    <xf numFmtId="2" fontId="3" fillId="0" borderId="0" xfId="0" applyNumberFormat="1" applyFont="1" applyAlignment="1">
      <alignment horizontal="left"/>
    </xf>
    <xf numFmtId="0" fontId="7" fillId="0" borderId="11" xfId="0" applyFont="1" applyBorder="1" applyAlignment="1" applyProtection="1">
      <alignment horizontal="center" vertical="top" wrapText="1"/>
      <protection locked="0"/>
    </xf>
    <xf numFmtId="0" fontId="7" fillId="0" borderId="11" xfId="0" applyFont="1" applyBorder="1" applyAlignment="1" applyProtection="1">
      <alignment horizontal="left" vertical="top" wrapText="1"/>
      <protection locked="0"/>
    </xf>
    <xf numFmtId="167" fontId="7" fillId="8" borderId="11" xfId="0" applyNumberFormat="1" applyFont="1" applyFill="1" applyBorder="1" applyAlignment="1" applyProtection="1">
      <alignment horizontal="center" vertical="top" wrapText="1"/>
      <protection locked="0"/>
    </xf>
    <xf numFmtId="165" fontId="7" fillId="8" borderId="11" xfId="3" applyNumberFormat="1" applyFont="1" applyFill="1" applyBorder="1" applyAlignment="1" applyProtection="1">
      <alignment horizontal="center" vertical="top" wrapText="1"/>
      <protection locked="0"/>
    </xf>
    <xf numFmtId="167" fontId="7" fillId="8" borderId="11" xfId="1" applyNumberFormat="1" applyFont="1" applyFill="1" applyBorder="1" applyAlignment="1" applyProtection="1">
      <alignment horizontal="center" vertical="top" wrapText="1"/>
      <protection locked="0"/>
    </xf>
    <xf numFmtId="0" fontId="7" fillId="9" borderId="0" xfId="0" applyFont="1" applyFill="1" applyAlignment="1" applyProtection="1">
      <alignment horizontal="left" vertical="top" wrapText="1"/>
      <protection locked="0"/>
    </xf>
    <xf numFmtId="0" fontId="7" fillId="9" borderId="12" xfId="0" applyFont="1" applyFill="1" applyBorder="1" applyAlignment="1" applyProtection="1">
      <alignment horizontal="left" vertical="top" wrapText="1"/>
      <protection locked="0"/>
    </xf>
    <xf numFmtId="0" fontId="7" fillId="0" borderId="0" xfId="0" applyFont="1" applyAlignment="1" applyProtection="1">
      <alignment vertical="top" wrapText="1"/>
      <protection hidden="1"/>
    </xf>
    <xf numFmtId="0" fontId="7" fillId="7" borderId="0" xfId="0" applyFont="1" applyFill="1" applyAlignment="1" applyProtection="1">
      <alignment horizontal="center" vertical="top" wrapText="1"/>
      <protection hidden="1"/>
    </xf>
    <xf numFmtId="2" fontId="3" fillId="0" borderId="0" xfId="0" applyNumberFormat="1" applyFont="1" applyAlignment="1">
      <alignment vertical="top"/>
    </xf>
    <xf numFmtId="0" fontId="8" fillId="0" borderId="0" xfId="0" applyFont="1" applyAlignment="1"/>
    <xf numFmtId="0" fontId="7" fillId="0" borderId="0" xfId="0" applyFont="1" applyAlignment="1">
      <alignment horizontal="right" vertical="center"/>
    </xf>
    <xf numFmtId="10" fontId="19" fillId="0" borderId="10" xfId="3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left" vertical="top"/>
    </xf>
    <xf numFmtId="2" fontId="20" fillId="0" borderId="0" xfId="0" applyNumberFormat="1" applyFont="1" applyAlignment="1"/>
    <xf numFmtId="2" fontId="3" fillId="0" borderId="0" xfId="0" applyNumberFormat="1" applyFont="1" applyAlignment="1"/>
    <xf numFmtId="2" fontId="9" fillId="0" borderId="0" xfId="0" applyNumberFormat="1" applyFont="1" applyAlignment="1"/>
    <xf numFmtId="167" fontId="21" fillId="0" borderId="0" xfId="0" applyNumberFormat="1" applyFont="1" applyAlignment="1">
      <alignment horizontal="center"/>
    </xf>
    <xf numFmtId="0" fontId="7" fillId="0" borderId="11" xfId="0" applyFont="1" applyBorder="1" applyAlignment="1" applyProtection="1">
      <alignment horizontal="center" vertical="top"/>
      <protection locked="0"/>
    </xf>
    <xf numFmtId="167" fontId="7" fillId="7" borderId="1" xfId="0" applyNumberFormat="1" applyFont="1" applyFill="1" applyBorder="1" applyAlignment="1" applyProtection="1">
      <alignment horizontal="center" vertical="top" wrapText="1"/>
      <protection locked="0"/>
    </xf>
    <xf numFmtId="0" fontId="3" fillId="11" borderId="11" xfId="0" applyFont="1" applyFill="1" applyBorder="1" applyAlignment="1" applyProtection="1">
      <alignment horizontal="center" vertical="top" wrapText="1"/>
      <protection locked="0"/>
    </xf>
    <xf numFmtId="0" fontId="3" fillId="11" borderId="11" xfId="0" applyFont="1" applyFill="1" applyBorder="1" applyAlignment="1" applyProtection="1">
      <alignment horizontal="left" vertical="top" wrapText="1"/>
      <protection locked="0"/>
    </xf>
    <xf numFmtId="167" fontId="3" fillId="12" borderId="1" xfId="0" applyNumberFormat="1" applyFont="1" applyFill="1" applyBorder="1" applyAlignment="1" applyProtection="1">
      <alignment horizontal="center" vertical="top" wrapText="1"/>
      <protection locked="0"/>
    </xf>
    <xf numFmtId="167" fontId="3" fillId="11" borderId="11" xfId="0" applyNumberFormat="1" applyFont="1" applyFill="1" applyBorder="1" applyAlignment="1" applyProtection="1">
      <alignment horizontal="center" vertical="top" wrapText="1"/>
      <protection locked="0"/>
    </xf>
    <xf numFmtId="165" fontId="3" fillId="11" borderId="11" xfId="3" applyNumberFormat="1" applyFont="1" applyFill="1" applyBorder="1" applyAlignment="1" applyProtection="1">
      <alignment horizontal="center" vertical="top" wrapText="1"/>
      <protection locked="0"/>
    </xf>
    <xf numFmtId="167" fontId="3" fillId="11" borderId="11" xfId="1" applyNumberFormat="1" applyFont="1" applyFill="1" applyBorder="1" applyAlignment="1" applyProtection="1">
      <alignment horizontal="center" vertical="top" wrapText="1"/>
      <protection locked="0"/>
    </xf>
    <xf numFmtId="0" fontId="3" fillId="10" borderId="11" xfId="0" applyFont="1" applyFill="1" applyBorder="1" applyAlignment="1" applyProtection="1">
      <alignment horizontal="left" vertical="top" wrapText="1"/>
      <protection locked="0"/>
    </xf>
    <xf numFmtId="0" fontId="7" fillId="13" borderId="1" xfId="0" applyFont="1" applyFill="1" applyBorder="1" applyAlignment="1" applyProtection="1">
      <alignment horizontal="center" vertical="top" wrapText="1"/>
      <protection hidden="1"/>
    </xf>
    <xf numFmtId="0" fontId="7" fillId="13" borderId="2" xfId="0" applyFont="1" applyFill="1" applyBorder="1" applyAlignment="1" applyProtection="1">
      <alignment horizontal="center" vertical="top" wrapText="1"/>
      <protection hidden="1"/>
    </xf>
    <xf numFmtId="0" fontId="7" fillId="13" borderId="2" xfId="0" applyFont="1" applyFill="1" applyBorder="1" applyAlignment="1" applyProtection="1">
      <alignment horizontal="left" vertical="top" wrapText="1"/>
      <protection hidden="1"/>
    </xf>
    <xf numFmtId="165" fontId="7" fillId="13" borderId="2" xfId="3" applyNumberFormat="1" applyFont="1" applyFill="1" applyBorder="1" applyAlignment="1" applyProtection="1">
      <alignment horizontal="center" vertical="top" wrapText="1"/>
      <protection hidden="1"/>
    </xf>
    <xf numFmtId="2" fontId="7" fillId="13" borderId="2" xfId="0" applyNumberFormat="1" applyFont="1" applyFill="1" applyBorder="1" applyAlignment="1" applyProtection="1">
      <alignment horizontal="center" vertical="top" wrapText="1"/>
      <protection hidden="1"/>
    </xf>
    <xf numFmtId="166" fontId="7" fillId="13" borderId="2" xfId="0" applyNumberFormat="1" applyFont="1" applyFill="1" applyBorder="1" applyAlignment="1" applyProtection="1">
      <alignment horizontal="center" vertical="top" wrapText="1"/>
      <protection hidden="1"/>
    </xf>
    <xf numFmtId="0" fontId="7" fillId="6" borderId="1" xfId="0" applyFont="1" applyFill="1" applyBorder="1" applyAlignment="1" applyProtection="1">
      <alignment horizontal="center" vertical="top" wrapText="1"/>
      <protection hidden="1"/>
    </xf>
    <xf numFmtId="0" fontId="7" fillId="6" borderId="2" xfId="0" applyFont="1" applyFill="1" applyBorder="1" applyAlignment="1" applyProtection="1">
      <alignment horizontal="center" vertical="top" wrapText="1"/>
      <protection hidden="1"/>
    </xf>
    <xf numFmtId="0" fontId="7" fillId="6" borderId="2" xfId="0" applyFont="1" applyFill="1" applyBorder="1" applyAlignment="1" applyProtection="1">
      <alignment horizontal="left" vertical="top" wrapText="1"/>
      <protection hidden="1"/>
    </xf>
    <xf numFmtId="165" fontId="7" fillId="6" borderId="2" xfId="3" applyNumberFormat="1" applyFont="1" applyFill="1" applyBorder="1" applyAlignment="1" applyProtection="1">
      <alignment horizontal="center" vertical="top" wrapText="1"/>
      <protection hidden="1"/>
    </xf>
    <xf numFmtId="2" fontId="7" fillId="6" borderId="2" xfId="0" applyNumberFormat="1" applyFont="1" applyFill="1" applyBorder="1" applyAlignment="1" applyProtection="1">
      <alignment horizontal="center" vertical="top" wrapText="1"/>
      <protection hidden="1"/>
    </xf>
    <xf numFmtId="166" fontId="7" fillId="6" borderId="2" xfId="0" applyNumberFormat="1" applyFont="1" applyFill="1" applyBorder="1" applyAlignment="1" applyProtection="1">
      <alignment horizontal="center" vertical="top" wrapText="1"/>
      <protection hidden="1"/>
    </xf>
    <xf numFmtId="0" fontId="3" fillId="0" borderId="0" xfId="0" applyFont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7" xfId="0" applyFont="1" applyBorder="1" applyAlignment="1">
      <alignment vertical="top"/>
    </xf>
    <xf numFmtId="2" fontId="7" fillId="0" borderId="11" xfId="0" applyNumberFormat="1" applyFont="1" applyBorder="1" applyAlignment="1" applyProtection="1">
      <alignment horizontal="center" vertical="top"/>
      <protection locked="0"/>
    </xf>
    <xf numFmtId="0" fontId="3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7" fillId="2" borderId="0" xfId="0" applyFont="1" applyFill="1" applyAlignment="1" applyProtection="1">
      <alignment horizontal="left" vertical="top"/>
      <protection hidden="1"/>
    </xf>
    <xf numFmtId="0" fontId="3" fillId="14" borderId="14" xfId="0" applyFont="1" applyFill="1" applyBorder="1" applyAlignment="1">
      <alignment horizontal="center" vertical="center"/>
    </xf>
    <xf numFmtId="0" fontId="3" fillId="14" borderId="13" xfId="0" applyFont="1" applyFill="1" applyBorder="1" applyAlignment="1">
      <alignment horizontal="left" vertical="center"/>
    </xf>
    <xf numFmtId="0" fontId="3" fillId="15" borderId="14" xfId="0" applyFont="1" applyFill="1" applyBorder="1" applyAlignment="1">
      <alignment horizontal="center" vertical="center"/>
    </xf>
    <xf numFmtId="0" fontId="3" fillId="15" borderId="15" xfId="0" applyFont="1" applyFill="1" applyBorder="1" applyAlignment="1">
      <alignment horizontal="center" vertical="center"/>
    </xf>
    <xf numFmtId="0" fontId="3" fillId="4" borderId="3" xfId="0" applyFont="1" applyFill="1" applyBorder="1" applyAlignment="1" applyProtection="1">
      <alignment horizontal="center" vertical="top"/>
      <protection hidden="1"/>
    </xf>
    <xf numFmtId="0" fontId="4" fillId="4" borderId="9" xfId="0" applyFont="1" applyFill="1" applyBorder="1" applyAlignment="1" applyProtection="1">
      <alignment horizontal="left" vertical="top"/>
      <protection hidden="1"/>
    </xf>
    <xf numFmtId="0" fontId="12" fillId="4" borderId="3" xfId="0" applyFont="1" applyFill="1" applyBorder="1" applyAlignment="1">
      <alignment horizontal="left" vertical="top"/>
    </xf>
    <xf numFmtId="0" fontId="22" fillId="0" borderId="11" xfId="0" applyFont="1" applyBorder="1" applyAlignment="1" applyProtection="1">
      <alignment vertical="top"/>
      <protection locked="0"/>
    </xf>
    <xf numFmtId="0" fontId="3" fillId="6" borderId="1" xfId="0" applyFont="1" applyFill="1" applyBorder="1" applyAlignment="1" applyProtection="1">
      <alignment horizontal="center" vertical="top" wrapText="1"/>
      <protection hidden="1"/>
    </xf>
    <xf numFmtId="0" fontId="3" fillId="6" borderId="2" xfId="0" applyFont="1" applyFill="1" applyBorder="1" applyAlignment="1" applyProtection="1">
      <alignment horizontal="center" vertical="top" wrapText="1"/>
      <protection hidden="1"/>
    </xf>
    <xf numFmtId="0" fontId="3" fillId="6" borderId="2" xfId="0" applyFont="1" applyFill="1" applyBorder="1" applyAlignment="1" applyProtection="1">
      <alignment horizontal="left" vertical="top" wrapText="1"/>
      <protection hidden="1"/>
    </xf>
    <xf numFmtId="165" fontId="3" fillId="6" borderId="2" xfId="3" applyNumberFormat="1" applyFont="1" applyFill="1" applyBorder="1" applyAlignment="1" applyProtection="1">
      <alignment horizontal="center" vertical="top" wrapText="1"/>
      <protection hidden="1"/>
    </xf>
    <xf numFmtId="2" fontId="3" fillId="6" borderId="2" xfId="0" applyNumberFormat="1" applyFont="1" applyFill="1" applyBorder="1" applyAlignment="1" applyProtection="1">
      <alignment horizontal="center" vertical="top" wrapText="1"/>
      <protection hidden="1"/>
    </xf>
    <xf numFmtId="166" fontId="3" fillId="6" borderId="2" xfId="0" applyNumberFormat="1" applyFont="1" applyFill="1" applyBorder="1" applyAlignment="1" applyProtection="1">
      <alignment horizontal="center" vertical="top" wrapText="1"/>
      <protection hidden="1"/>
    </xf>
    <xf numFmtId="0" fontId="3" fillId="13" borderId="1" xfId="0" applyFont="1" applyFill="1" applyBorder="1" applyAlignment="1" applyProtection="1">
      <alignment horizontal="center" vertical="top"/>
      <protection hidden="1"/>
    </xf>
    <xf numFmtId="0" fontId="3" fillId="13" borderId="2" xfId="0" applyFont="1" applyFill="1" applyBorder="1" applyAlignment="1" applyProtection="1">
      <alignment horizontal="center" vertical="top"/>
      <protection hidden="1"/>
    </xf>
    <xf numFmtId="165" fontId="3" fillId="13" borderId="2" xfId="3" applyNumberFormat="1" applyFont="1" applyFill="1" applyBorder="1" applyAlignment="1" applyProtection="1">
      <alignment horizontal="center" vertical="top"/>
      <protection hidden="1"/>
    </xf>
    <xf numFmtId="2" fontId="3" fillId="13" borderId="2" xfId="0" applyNumberFormat="1" applyFont="1" applyFill="1" applyBorder="1" applyAlignment="1" applyProtection="1">
      <alignment horizontal="center" vertical="top"/>
      <protection hidden="1"/>
    </xf>
    <xf numFmtId="166" fontId="3" fillId="13" borderId="2" xfId="0" applyNumberFormat="1" applyFont="1" applyFill="1" applyBorder="1" applyAlignment="1" applyProtection="1">
      <alignment horizontal="center" vertical="top"/>
      <protection hidden="1"/>
    </xf>
    <xf numFmtId="0" fontId="3" fillId="13" borderId="2" xfId="0" applyFont="1" applyFill="1" applyBorder="1" applyAlignment="1" applyProtection="1">
      <alignment horizontal="left" vertical="top" wrapText="1"/>
      <protection hidden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507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border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border>
        <bottom style="thin">
          <color auto="1"/>
        </bottom>
        <vertical/>
        <horizontal/>
      </border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border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border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border>
        <bottom style="thin">
          <color auto="1"/>
        </bottom>
        <vertical/>
        <horizontal/>
      </border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border>
        <bottom style="thin">
          <color auto="1"/>
        </bottom>
        <vertical/>
        <horizontal/>
      </border>
    </dxf>
    <dxf>
      <font>
        <color rgb="FFFF0000"/>
      </font>
      <fill>
        <patternFill patternType="none">
          <bgColor auto="1"/>
        </patternFill>
      </fill>
    </dxf>
    <dxf>
      <font>
        <b val="0"/>
        <i val="0"/>
        <color theme="0" tint="-0.14993743705557422"/>
      </font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border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border>
        <bottom style="thin">
          <color auto="1"/>
        </bottom>
        <vertical/>
        <horizontal/>
      </border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border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border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border>
        <bottom style="thin">
          <color auto="1"/>
        </bottom>
        <vertical/>
        <horizontal/>
      </border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border>
        <bottom style="thin">
          <color auto="1"/>
        </bottom>
        <vertical/>
        <horizontal/>
      </border>
    </dxf>
    <dxf>
      <font>
        <color rgb="FFFF0000"/>
      </font>
      <fill>
        <patternFill patternType="none">
          <bgColor auto="1"/>
        </patternFill>
      </fill>
    </dxf>
    <dxf>
      <font>
        <b val="0"/>
        <i val="0"/>
        <color theme="0" tint="-0.14993743705557422"/>
      </font>
    </dxf>
    <dxf>
      <border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border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border>
        <bottom style="thin">
          <color auto="1"/>
        </bottom>
        <vertical/>
        <horizontal/>
      </border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border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border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border>
        <bottom style="thin">
          <color auto="1"/>
        </bottom>
        <vertical/>
        <horizontal/>
      </border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font>
        <color rgb="FFFF0000"/>
      </font>
      <fill>
        <patternFill patternType="none">
          <bgColor auto="1"/>
        </patternFill>
      </fill>
    </dxf>
    <dxf>
      <font>
        <b val="0"/>
        <i val="0"/>
        <color theme="0" tint="-0.14993743705557422"/>
      </font>
    </dxf>
    <dxf>
      <font>
        <b/>
        <i val="0"/>
        <color theme="0"/>
      </font>
      <fill>
        <patternFill>
          <bgColor rgb="FFC00000"/>
        </patternFill>
      </fill>
      <border>
        <top style="thin">
          <color auto="1"/>
        </top>
      </border>
    </dxf>
    <dxf>
      <font>
        <b val="0"/>
        <i val="0"/>
        <color auto="1"/>
      </font>
      <border>
        <top style="thin">
          <color auto="1"/>
        </top>
      </border>
    </dxf>
    <dxf>
      <font>
        <b/>
        <i val="0"/>
      </font>
      <fill>
        <patternFill>
          <bgColor theme="0" tint="-0.24994659260841701"/>
        </patternFill>
      </fill>
      <border>
        <bottom style="thin">
          <color theme="0" tint="-0.34998626667073579"/>
        </bottom>
      </border>
    </dxf>
    <dxf>
      <font>
        <b/>
        <i val="0"/>
        <color rgb="FF0000FF"/>
      </font>
      <fill>
        <patternFill>
          <bgColor theme="0" tint="-0.24994659260841701"/>
        </patternFill>
      </fill>
    </dxf>
    <dxf>
      <font>
        <b/>
        <i val="0"/>
        <color rgb="FF0000FF"/>
      </font>
      <fill>
        <patternFill>
          <bgColor theme="0" tint="-0.24994659260841701"/>
        </patternFill>
      </fill>
    </dxf>
    <dxf>
      <font>
        <b val="0"/>
        <i val="0"/>
        <color auto="1"/>
      </font>
      <border>
        <top style="thin">
          <color auto="1"/>
        </top>
      </border>
    </dxf>
    <dxf>
      <font>
        <b/>
        <i val="0"/>
      </font>
      <fill>
        <patternFill>
          <bgColor theme="0" tint="-0.24994659260841701"/>
        </patternFill>
      </fill>
      <border>
        <bottom style="thin">
          <color theme="0" tint="-0.34998626667073579"/>
        </bottom>
      </border>
    </dxf>
    <dxf>
      <font>
        <b/>
        <i val="0"/>
        <color rgb="FF0000FF"/>
      </font>
      <fill>
        <patternFill>
          <bgColor theme="0" tint="-0.24994659260841701"/>
        </patternFill>
      </fill>
    </dxf>
    <dxf>
      <font>
        <b val="0"/>
        <i val="0"/>
        <color auto="1"/>
      </font>
      <border>
        <top style="thin">
          <color auto="1"/>
        </top>
      </border>
    </dxf>
    <dxf>
      <font>
        <b/>
        <i val="0"/>
      </font>
      <fill>
        <patternFill>
          <bgColor theme="0" tint="-0.24994659260841701"/>
        </patternFill>
      </fill>
      <border>
        <bottom style="thin">
          <color theme="0" tint="-0.34998626667073579"/>
        </bottom>
      </border>
    </dxf>
    <dxf>
      <font>
        <b/>
        <i val="0"/>
        <color rgb="FF0000FF"/>
      </font>
      <border>
        <top style="thin">
          <color auto="1"/>
        </top>
      </border>
    </dxf>
    <dxf>
      <font>
        <b val="0"/>
        <i val="0"/>
        <color theme="0" tint="-0.14993743705557422"/>
      </font>
    </dxf>
    <dxf>
      <font>
        <color theme="0" tint="-0.499984740745262"/>
      </font>
      <fill>
        <patternFill>
          <bgColor theme="1" tint="0.34998626667073579"/>
        </patternFill>
      </fill>
    </dxf>
    <dxf>
      <font>
        <b/>
        <i val="0"/>
        <color theme="0" tint="-0.14996795556505021"/>
      </font>
    </dxf>
    <dxf>
      <font>
        <color rgb="FF0000FF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 tint="-4.9989318521683403E-2"/>
      </font>
      <fill>
        <patternFill>
          <fgColor indexed="64"/>
        </patternFill>
      </fill>
    </dxf>
    <dxf>
      <font>
        <b/>
        <i val="0"/>
      </font>
      <fill>
        <patternFill patternType="solid">
          <bgColor theme="2" tint="-9.9948118533890809E-2"/>
        </patternFill>
      </fill>
    </dxf>
    <dxf>
      <font>
        <b/>
        <i val="0"/>
      </font>
      <fill>
        <patternFill>
          <bgColor theme="2" tint="-9.9948118533890809E-2"/>
        </patternFill>
      </fill>
    </dxf>
    <dxf>
      <font>
        <color theme="1" tint="0.24994659260841701"/>
      </font>
      <fill>
        <patternFill>
          <bgColor theme="1" tint="0.24994659260841701"/>
        </patternFill>
      </fill>
      <border>
        <top style="thin">
          <color auto="1"/>
        </top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</dxf>
    <dxf>
      <font>
        <color rgb="FF0000FF"/>
      </font>
    </dxf>
    <dxf>
      <font>
        <b val="0"/>
        <i val="0"/>
        <color theme="0"/>
      </font>
      <fill>
        <patternFill>
          <bgColor rgb="FF0070C0"/>
        </patternFill>
      </fill>
      <border>
        <left style="thin">
          <color rgb="FF00B0F0"/>
        </left>
        <right style="thin">
          <color rgb="FF00B0F0"/>
        </right>
        <top style="thin">
          <color rgb="FF00B0F0"/>
        </top>
        <bottom style="thin">
          <color rgb="FF00B0F0"/>
        </bottom>
        <vertical/>
        <horizontal/>
      </border>
    </dxf>
    <dxf>
      <font>
        <color theme="0" tint="-4.9989318521683403E-2"/>
      </font>
      <fill>
        <patternFill>
          <fgColor indexed="64"/>
        </patternFill>
      </fill>
    </dxf>
    <dxf>
      <font>
        <b/>
        <i val="0"/>
      </font>
      <fill>
        <patternFill patternType="solid">
          <bgColor theme="2" tint="-9.9948118533890809E-2"/>
        </patternFill>
      </fill>
    </dxf>
    <dxf>
      <font>
        <b/>
        <i val="0"/>
      </font>
      <fill>
        <patternFill>
          <bgColor theme="2" tint="-9.9948118533890809E-2"/>
        </patternFill>
      </fill>
    </dxf>
    <dxf>
      <font>
        <color theme="1" tint="0.24994659260841701"/>
      </font>
      <fill>
        <patternFill>
          <bgColor theme="1" tint="0.24994659260841701"/>
        </patternFill>
      </fill>
      <border>
        <top style="thin">
          <color auto="1"/>
        </top>
      </border>
    </dxf>
    <dxf>
      <font>
        <color theme="0" tint="-4.9989318521683403E-2"/>
      </font>
      <fill>
        <patternFill>
          <fgColor indexed="64"/>
        </patternFill>
      </fill>
    </dxf>
    <dxf>
      <font>
        <b/>
        <i val="0"/>
      </font>
      <fill>
        <patternFill patternType="solid">
          <bgColor theme="2" tint="-9.9948118533890809E-2"/>
        </patternFill>
      </fill>
    </dxf>
    <dxf>
      <font>
        <b/>
        <i val="0"/>
      </font>
      <fill>
        <patternFill>
          <bgColor theme="2" tint="-9.9948118533890809E-2"/>
        </patternFill>
      </fill>
    </dxf>
    <dxf>
      <font>
        <color theme="1" tint="0.24994659260841701"/>
      </font>
      <fill>
        <patternFill>
          <bgColor theme="1" tint="0.24994659260841701"/>
        </patternFill>
      </fill>
      <border>
        <top style="thin">
          <color auto="1"/>
        </top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</dxf>
    <dxf>
      <font>
        <color rgb="FF0000FF"/>
      </font>
    </dxf>
    <dxf>
      <font>
        <b val="0"/>
        <i val="0"/>
        <color theme="0"/>
      </font>
      <fill>
        <patternFill>
          <bgColor rgb="FF0070C0"/>
        </patternFill>
      </fill>
      <border>
        <left style="thin">
          <color rgb="FF00B0F0"/>
        </left>
        <right style="thin">
          <color rgb="FF00B0F0"/>
        </right>
        <top style="thin">
          <color rgb="FF00B0F0"/>
        </top>
        <bottom style="thin">
          <color rgb="FF00B0F0"/>
        </bottom>
        <vertical/>
        <horizontal/>
      </border>
    </dxf>
    <dxf>
      <font>
        <color theme="0" tint="-4.9989318521683403E-2"/>
      </font>
      <fill>
        <patternFill>
          <fgColor indexed="64"/>
        </patternFill>
      </fill>
    </dxf>
    <dxf>
      <font>
        <b/>
        <i val="0"/>
      </font>
      <fill>
        <patternFill patternType="solid">
          <bgColor theme="2" tint="-9.9948118533890809E-2"/>
        </patternFill>
      </fill>
    </dxf>
    <dxf>
      <font>
        <b/>
        <i val="0"/>
      </font>
      <fill>
        <patternFill>
          <bgColor theme="2" tint="-9.9948118533890809E-2"/>
        </patternFill>
      </fill>
    </dxf>
    <dxf>
      <font>
        <color theme="1" tint="0.24994659260841701"/>
      </font>
      <fill>
        <patternFill>
          <bgColor theme="1" tint="0.24994659260841701"/>
        </patternFill>
      </fill>
      <border>
        <top style="thin">
          <color auto="1"/>
        </top>
      </border>
    </dxf>
    <dxf>
      <font>
        <color theme="0" tint="-4.9989318521683403E-2"/>
      </font>
      <fill>
        <patternFill>
          <fgColor indexed="64"/>
        </patternFill>
      </fill>
    </dxf>
    <dxf>
      <font>
        <b/>
        <i val="0"/>
      </font>
      <fill>
        <patternFill patternType="solid">
          <bgColor theme="2" tint="-9.9948118533890809E-2"/>
        </patternFill>
      </fill>
    </dxf>
    <dxf>
      <font>
        <b/>
        <i val="0"/>
      </font>
      <fill>
        <patternFill>
          <bgColor theme="2" tint="-9.9948118533890809E-2"/>
        </patternFill>
      </fill>
    </dxf>
    <dxf>
      <font>
        <color theme="1" tint="0.24994659260841701"/>
      </font>
      <fill>
        <patternFill>
          <bgColor theme="1" tint="0.24994659260841701"/>
        </patternFill>
      </fill>
      <border>
        <top style="thin">
          <color auto="1"/>
        </top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</dxf>
    <dxf>
      <font>
        <color rgb="FF0000FF"/>
      </font>
    </dxf>
    <dxf>
      <font>
        <b val="0"/>
        <i val="0"/>
        <color theme="0"/>
      </font>
      <fill>
        <patternFill>
          <bgColor rgb="FF0070C0"/>
        </patternFill>
      </fill>
      <border>
        <left style="thin">
          <color rgb="FF00B0F0"/>
        </left>
        <right style="thin">
          <color rgb="FF00B0F0"/>
        </right>
        <top style="thin">
          <color rgb="FF00B0F0"/>
        </top>
        <bottom style="thin">
          <color rgb="FF00B0F0"/>
        </bottom>
        <vertical/>
        <horizontal/>
      </border>
    </dxf>
    <dxf>
      <font>
        <color theme="0" tint="-4.9989318521683403E-2"/>
      </font>
      <fill>
        <patternFill>
          <fgColor indexed="64"/>
        </patternFill>
      </fill>
    </dxf>
    <dxf>
      <font>
        <b/>
        <i val="0"/>
      </font>
      <fill>
        <patternFill patternType="solid">
          <bgColor theme="2" tint="-9.9948118533890809E-2"/>
        </patternFill>
      </fill>
    </dxf>
    <dxf>
      <font>
        <b/>
        <i val="0"/>
      </font>
      <fill>
        <patternFill>
          <bgColor theme="2" tint="-9.9948118533890809E-2"/>
        </patternFill>
      </fill>
    </dxf>
    <dxf>
      <font>
        <color theme="1" tint="0.24994659260841701"/>
      </font>
      <fill>
        <patternFill>
          <bgColor theme="1" tint="0.24994659260841701"/>
        </patternFill>
      </fill>
      <border>
        <top style="thin">
          <color auto="1"/>
        </top>
      </border>
    </dxf>
    <dxf>
      <font>
        <color theme="0" tint="-4.9989318521683403E-2"/>
      </font>
      <fill>
        <patternFill>
          <fgColor indexed="64"/>
        </patternFill>
      </fill>
    </dxf>
    <dxf>
      <font>
        <b/>
        <i val="0"/>
      </font>
      <fill>
        <patternFill patternType="solid">
          <bgColor theme="2" tint="-9.9948118533890809E-2"/>
        </patternFill>
      </fill>
    </dxf>
    <dxf>
      <font>
        <b/>
        <i val="0"/>
      </font>
      <fill>
        <patternFill>
          <bgColor theme="2" tint="-9.9948118533890809E-2"/>
        </patternFill>
      </fill>
    </dxf>
    <dxf>
      <font>
        <color theme="1" tint="0.24994659260841701"/>
      </font>
      <fill>
        <patternFill>
          <bgColor theme="1" tint="0.24994659260841701"/>
        </patternFill>
      </fill>
      <border>
        <top style="thin">
          <color auto="1"/>
        </top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</dxf>
    <dxf>
      <font>
        <color rgb="FF0000FF"/>
      </font>
    </dxf>
    <dxf>
      <font>
        <b val="0"/>
        <i val="0"/>
        <color theme="0"/>
      </font>
      <fill>
        <patternFill>
          <bgColor rgb="FF0070C0"/>
        </patternFill>
      </fill>
      <border>
        <left style="thin">
          <color rgb="FF00B0F0"/>
        </left>
        <right style="thin">
          <color rgb="FF00B0F0"/>
        </right>
        <top style="thin">
          <color rgb="FF00B0F0"/>
        </top>
        <bottom style="thin">
          <color rgb="FF00B0F0"/>
        </bottom>
        <vertical/>
        <horizontal/>
      </border>
    </dxf>
    <dxf>
      <font>
        <color theme="0" tint="-4.9989318521683403E-2"/>
      </font>
      <fill>
        <patternFill>
          <fgColor indexed="64"/>
        </patternFill>
      </fill>
    </dxf>
    <dxf>
      <font>
        <b/>
        <i val="0"/>
      </font>
      <fill>
        <patternFill patternType="solid">
          <bgColor theme="2" tint="-9.9948118533890809E-2"/>
        </patternFill>
      </fill>
    </dxf>
    <dxf>
      <font>
        <b/>
        <i val="0"/>
      </font>
      <fill>
        <patternFill>
          <bgColor theme="2" tint="-9.9948118533890809E-2"/>
        </patternFill>
      </fill>
    </dxf>
    <dxf>
      <font>
        <color theme="1" tint="0.24994659260841701"/>
      </font>
      <fill>
        <patternFill>
          <bgColor theme="1" tint="0.24994659260841701"/>
        </patternFill>
      </fill>
      <border>
        <top style="thin">
          <color auto="1"/>
        </top>
      </border>
    </dxf>
    <dxf>
      <font>
        <color theme="0" tint="-4.9989318521683403E-2"/>
      </font>
      <fill>
        <patternFill>
          <fgColor indexed="64"/>
        </patternFill>
      </fill>
    </dxf>
    <dxf>
      <font>
        <b/>
        <i val="0"/>
      </font>
      <fill>
        <patternFill patternType="solid">
          <bgColor theme="2" tint="-9.9948118533890809E-2"/>
        </patternFill>
      </fill>
    </dxf>
    <dxf>
      <font>
        <b/>
        <i val="0"/>
      </font>
      <fill>
        <patternFill>
          <bgColor theme="2" tint="-9.9948118533890809E-2"/>
        </patternFill>
      </fill>
    </dxf>
    <dxf>
      <font>
        <color theme="1" tint="0.24994659260841701"/>
      </font>
      <fill>
        <patternFill>
          <bgColor theme="1" tint="0.24994659260841701"/>
        </patternFill>
      </fill>
      <border>
        <top style="thin">
          <color auto="1"/>
        </top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</dxf>
    <dxf>
      <font>
        <color rgb="FF0000FF"/>
      </font>
    </dxf>
    <dxf>
      <font>
        <b val="0"/>
        <i val="0"/>
        <color theme="0"/>
      </font>
      <fill>
        <patternFill>
          <bgColor rgb="FF0070C0"/>
        </patternFill>
      </fill>
      <border>
        <left style="thin">
          <color rgb="FF00B0F0"/>
        </left>
        <right style="thin">
          <color rgb="FF00B0F0"/>
        </right>
        <top style="thin">
          <color rgb="FF00B0F0"/>
        </top>
        <bottom style="thin">
          <color rgb="FF00B0F0"/>
        </bottom>
        <vertical/>
        <horizontal/>
      </border>
    </dxf>
    <dxf>
      <font>
        <color theme="0" tint="-4.9989318521683403E-2"/>
      </font>
      <fill>
        <patternFill>
          <fgColor indexed="64"/>
        </patternFill>
      </fill>
    </dxf>
    <dxf>
      <font>
        <b/>
        <i val="0"/>
      </font>
      <fill>
        <patternFill patternType="solid">
          <bgColor theme="2" tint="-9.9948118533890809E-2"/>
        </patternFill>
      </fill>
    </dxf>
    <dxf>
      <font>
        <b/>
        <i val="0"/>
      </font>
      <fill>
        <patternFill>
          <bgColor theme="2" tint="-9.9948118533890809E-2"/>
        </patternFill>
      </fill>
    </dxf>
    <dxf>
      <font>
        <color theme="1" tint="0.24994659260841701"/>
      </font>
      <fill>
        <patternFill>
          <bgColor theme="1" tint="0.24994659260841701"/>
        </patternFill>
      </fill>
      <border>
        <top style="thin">
          <color auto="1"/>
        </top>
      </border>
    </dxf>
    <dxf>
      <font>
        <color theme="0" tint="-4.9989318521683403E-2"/>
      </font>
      <fill>
        <patternFill>
          <fgColor indexed="64"/>
        </patternFill>
      </fill>
    </dxf>
    <dxf>
      <font>
        <b/>
        <i val="0"/>
      </font>
      <fill>
        <patternFill patternType="solid">
          <bgColor theme="2" tint="-9.9948118533890809E-2"/>
        </patternFill>
      </fill>
    </dxf>
    <dxf>
      <font>
        <b/>
        <i val="0"/>
      </font>
      <fill>
        <patternFill>
          <bgColor theme="2" tint="-9.9948118533890809E-2"/>
        </patternFill>
      </fill>
    </dxf>
    <dxf>
      <font>
        <color theme="1" tint="0.24994659260841701"/>
      </font>
      <fill>
        <patternFill>
          <bgColor theme="1" tint="0.24994659260841701"/>
        </patternFill>
      </fill>
      <border>
        <top style="thin">
          <color auto="1"/>
        </top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</dxf>
    <dxf>
      <font>
        <color rgb="FF0000FF"/>
      </font>
    </dxf>
    <dxf>
      <font>
        <b val="0"/>
        <i val="0"/>
        <color theme="0"/>
      </font>
      <fill>
        <patternFill>
          <bgColor rgb="FF0070C0"/>
        </patternFill>
      </fill>
      <border>
        <left style="thin">
          <color rgb="FF00B0F0"/>
        </left>
        <right style="thin">
          <color rgb="FF00B0F0"/>
        </right>
        <top style="thin">
          <color rgb="FF00B0F0"/>
        </top>
        <bottom style="thin">
          <color rgb="FF00B0F0"/>
        </bottom>
        <vertical/>
        <horizontal/>
      </border>
    </dxf>
    <dxf>
      <font>
        <color theme="0" tint="-4.9989318521683403E-2"/>
      </font>
      <fill>
        <patternFill>
          <fgColor indexed="64"/>
        </patternFill>
      </fill>
    </dxf>
    <dxf>
      <font>
        <b/>
        <i val="0"/>
      </font>
      <fill>
        <patternFill patternType="solid">
          <bgColor theme="2" tint="-9.9948118533890809E-2"/>
        </patternFill>
      </fill>
    </dxf>
    <dxf>
      <font>
        <b/>
        <i val="0"/>
      </font>
      <fill>
        <patternFill>
          <bgColor theme="2" tint="-9.9948118533890809E-2"/>
        </patternFill>
      </fill>
    </dxf>
    <dxf>
      <font>
        <color theme="1" tint="0.24994659260841701"/>
      </font>
      <fill>
        <patternFill>
          <bgColor theme="1" tint="0.24994659260841701"/>
        </patternFill>
      </fill>
      <border>
        <top style="thin">
          <color auto="1"/>
        </top>
      </border>
    </dxf>
    <dxf>
      <font>
        <color theme="0" tint="-4.9989318521683403E-2"/>
      </font>
      <fill>
        <patternFill>
          <fgColor indexed="64"/>
        </patternFill>
      </fill>
    </dxf>
    <dxf>
      <font>
        <b/>
        <i val="0"/>
      </font>
      <fill>
        <patternFill patternType="solid">
          <bgColor theme="2" tint="-9.9948118533890809E-2"/>
        </patternFill>
      </fill>
    </dxf>
    <dxf>
      <font>
        <b/>
        <i val="0"/>
      </font>
      <fill>
        <patternFill>
          <bgColor theme="2" tint="-9.9948118533890809E-2"/>
        </patternFill>
      </fill>
    </dxf>
    <dxf>
      <font>
        <color theme="1" tint="0.24994659260841701"/>
      </font>
      <fill>
        <patternFill>
          <bgColor theme="1" tint="0.24994659260841701"/>
        </patternFill>
      </fill>
      <border>
        <top style="thin">
          <color auto="1"/>
        </top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</dxf>
    <dxf>
      <font>
        <color rgb="FF0000FF"/>
      </font>
    </dxf>
    <dxf>
      <font>
        <b val="0"/>
        <i val="0"/>
        <color theme="0"/>
      </font>
      <fill>
        <patternFill>
          <bgColor rgb="FF0070C0"/>
        </patternFill>
      </fill>
      <border>
        <left style="thin">
          <color rgb="FF00B0F0"/>
        </left>
        <right style="thin">
          <color rgb="FF00B0F0"/>
        </right>
        <top style="thin">
          <color rgb="FF00B0F0"/>
        </top>
        <bottom style="thin">
          <color rgb="FF00B0F0"/>
        </bottom>
        <vertical/>
        <horizontal/>
      </border>
    </dxf>
    <dxf>
      <font>
        <color theme="0" tint="-4.9989318521683403E-2"/>
      </font>
      <fill>
        <patternFill>
          <fgColor indexed="64"/>
        </patternFill>
      </fill>
    </dxf>
    <dxf>
      <font>
        <b/>
        <i val="0"/>
      </font>
      <fill>
        <patternFill patternType="solid">
          <bgColor theme="2" tint="-9.9948118533890809E-2"/>
        </patternFill>
      </fill>
    </dxf>
    <dxf>
      <font>
        <b/>
        <i val="0"/>
      </font>
      <fill>
        <patternFill>
          <bgColor theme="2" tint="-9.9948118533890809E-2"/>
        </patternFill>
      </fill>
    </dxf>
    <dxf>
      <font>
        <color theme="1" tint="0.24994659260841701"/>
      </font>
      <fill>
        <patternFill>
          <bgColor theme="1" tint="0.24994659260841701"/>
        </patternFill>
      </fill>
      <border>
        <top style="thin">
          <color auto="1"/>
        </top>
      </border>
    </dxf>
    <dxf>
      <font>
        <color theme="0" tint="-4.9989318521683403E-2"/>
      </font>
      <fill>
        <patternFill>
          <fgColor indexed="64"/>
        </patternFill>
      </fill>
    </dxf>
    <dxf>
      <font>
        <b/>
        <i val="0"/>
      </font>
      <fill>
        <patternFill patternType="solid">
          <bgColor theme="2" tint="-9.9948118533890809E-2"/>
        </patternFill>
      </fill>
    </dxf>
    <dxf>
      <font>
        <b/>
        <i val="0"/>
      </font>
      <fill>
        <patternFill>
          <bgColor theme="2" tint="-9.9948118533890809E-2"/>
        </patternFill>
      </fill>
    </dxf>
    <dxf>
      <font>
        <color theme="1" tint="0.24994659260841701"/>
      </font>
      <fill>
        <patternFill>
          <bgColor theme="1" tint="0.24994659260841701"/>
        </patternFill>
      </fill>
      <border>
        <top style="thin">
          <color auto="1"/>
        </top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</dxf>
    <dxf>
      <font>
        <color rgb="FF0000FF"/>
      </font>
    </dxf>
    <dxf>
      <font>
        <b val="0"/>
        <i val="0"/>
        <color theme="0"/>
      </font>
      <fill>
        <patternFill>
          <bgColor rgb="FF0070C0"/>
        </patternFill>
      </fill>
      <border>
        <left style="thin">
          <color rgb="FF00B0F0"/>
        </left>
        <right style="thin">
          <color rgb="FF00B0F0"/>
        </right>
        <top style="thin">
          <color rgb="FF00B0F0"/>
        </top>
        <bottom style="thin">
          <color rgb="FF00B0F0"/>
        </bottom>
        <vertical/>
        <horizontal/>
      </border>
    </dxf>
    <dxf>
      <font>
        <color theme="0" tint="-4.9989318521683403E-2"/>
      </font>
      <fill>
        <patternFill>
          <fgColor indexed="64"/>
        </patternFill>
      </fill>
    </dxf>
    <dxf>
      <font>
        <b/>
        <i val="0"/>
      </font>
      <fill>
        <patternFill patternType="solid">
          <bgColor theme="2" tint="-9.9948118533890809E-2"/>
        </patternFill>
      </fill>
    </dxf>
    <dxf>
      <font>
        <b/>
        <i val="0"/>
      </font>
      <fill>
        <patternFill>
          <bgColor theme="2" tint="-9.9948118533890809E-2"/>
        </patternFill>
      </fill>
    </dxf>
    <dxf>
      <font>
        <color theme="1" tint="0.24994659260841701"/>
      </font>
      <fill>
        <patternFill>
          <bgColor theme="1" tint="0.24994659260841701"/>
        </patternFill>
      </fill>
      <border>
        <top style="thin">
          <color auto="1"/>
        </top>
      </border>
    </dxf>
    <dxf>
      <font>
        <color theme="0" tint="-4.9989318521683403E-2"/>
      </font>
      <fill>
        <patternFill>
          <fgColor indexed="64"/>
        </patternFill>
      </fill>
    </dxf>
    <dxf>
      <font>
        <b/>
        <i val="0"/>
      </font>
      <fill>
        <patternFill patternType="solid">
          <bgColor theme="2" tint="-9.9948118533890809E-2"/>
        </patternFill>
      </fill>
    </dxf>
    <dxf>
      <font>
        <b/>
        <i val="0"/>
      </font>
      <fill>
        <patternFill>
          <bgColor theme="2" tint="-9.9948118533890809E-2"/>
        </patternFill>
      </fill>
    </dxf>
    <dxf>
      <font>
        <color theme="1" tint="0.24994659260841701"/>
      </font>
      <fill>
        <patternFill>
          <bgColor theme="1" tint="0.24994659260841701"/>
        </patternFill>
      </fill>
      <border>
        <top style="thin">
          <color auto="1"/>
        </top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</dxf>
    <dxf>
      <font>
        <color rgb="FF0000FF"/>
      </font>
    </dxf>
    <dxf>
      <font>
        <b val="0"/>
        <i val="0"/>
        <color theme="0"/>
      </font>
      <fill>
        <patternFill>
          <bgColor rgb="FF0070C0"/>
        </patternFill>
      </fill>
      <border>
        <left style="thin">
          <color rgb="FF00B0F0"/>
        </left>
        <right style="thin">
          <color rgb="FF00B0F0"/>
        </right>
        <top style="thin">
          <color rgb="FF00B0F0"/>
        </top>
        <bottom style="thin">
          <color rgb="FF00B0F0"/>
        </bottom>
        <vertical/>
        <horizontal/>
      </border>
    </dxf>
    <dxf>
      <font>
        <color theme="0" tint="-4.9989318521683403E-2"/>
      </font>
      <fill>
        <patternFill>
          <fgColor indexed="64"/>
        </patternFill>
      </fill>
    </dxf>
    <dxf>
      <font>
        <b/>
        <i val="0"/>
      </font>
      <fill>
        <patternFill patternType="solid">
          <bgColor theme="2" tint="-9.9948118533890809E-2"/>
        </patternFill>
      </fill>
    </dxf>
    <dxf>
      <font>
        <b/>
        <i val="0"/>
      </font>
      <fill>
        <patternFill>
          <bgColor theme="2" tint="-9.9948118533890809E-2"/>
        </patternFill>
      </fill>
    </dxf>
    <dxf>
      <font>
        <color theme="1" tint="0.24994659260841701"/>
      </font>
      <fill>
        <patternFill>
          <bgColor theme="1" tint="0.24994659260841701"/>
        </patternFill>
      </fill>
      <border>
        <top style="thin">
          <color auto="1"/>
        </top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</dxf>
    <dxf>
      <font>
        <color rgb="FF0000FF"/>
      </font>
    </dxf>
    <dxf>
      <font>
        <b val="0"/>
        <i val="0"/>
        <color theme="0"/>
      </font>
      <fill>
        <patternFill>
          <bgColor rgb="FF0070C0"/>
        </patternFill>
      </fill>
      <border>
        <left style="thin">
          <color rgb="FF00B0F0"/>
        </left>
        <right style="thin">
          <color rgb="FF00B0F0"/>
        </right>
        <top style="thin">
          <color rgb="FF00B0F0"/>
        </top>
        <bottom style="thin">
          <color rgb="FF00B0F0"/>
        </bottom>
        <vertical/>
        <horizontal/>
      </border>
    </dxf>
    <dxf>
      <font>
        <color theme="0" tint="-4.9989318521683403E-2"/>
      </font>
      <fill>
        <patternFill>
          <fgColor indexed="64"/>
        </patternFill>
      </fill>
    </dxf>
    <dxf>
      <font>
        <b/>
        <i val="0"/>
      </font>
      <fill>
        <patternFill patternType="solid">
          <bgColor theme="2" tint="-9.9948118533890809E-2"/>
        </patternFill>
      </fill>
    </dxf>
    <dxf>
      <font>
        <b/>
        <i val="0"/>
      </font>
      <fill>
        <patternFill>
          <bgColor theme="2" tint="-9.9948118533890809E-2"/>
        </patternFill>
      </fill>
    </dxf>
    <dxf>
      <font>
        <color theme="1" tint="0.24994659260841701"/>
      </font>
      <fill>
        <patternFill>
          <bgColor theme="1" tint="0.24994659260841701"/>
        </patternFill>
      </fill>
      <border>
        <top style="thin">
          <color auto="1"/>
        </top>
      </border>
    </dxf>
    <dxf>
      <font>
        <color theme="0" tint="-4.9989318521683403E-2"/>
      </font>
      <fill>
        <patternFill>
          <fgColor indexed="64"/>
        </patternFill>
      </fill>
    </dxf>
    <dxf>
      <font>
        <b/>
        <i val="0"/>
      </font>
      <fill>
        <patternFill patternType="solid">
          <bgColor theme="2" tint="-9.9948118533890809E-2"/>
        </patternFill>
      </fill>
    </dxf>
    <dxf>
      <font>
        <b/>
        <i val="0"/>
      </font>
      <fill>
        <patternFill>
          <bgColor theme="2" tint="-9.9948118533890809E-2"/>
        </patternFill>
      </fill>
    </dxf>
    <dxf>
      <font>
        <color theme="1" tint="0.24994659260841701"/>
      </font>
      <fill>
        <patternFill>
          <bgColor theme="1" tint="0.24994659260841701"/>
        </patternFill>
      </fill>
      <border>
        <top style="thin">
          <color auto="1"/>
        </top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</dxf>
    <dxf>
      <font>
        <color rgb="FF0000FF"/>
      </font>
    </dxf>
    <dxf>
      <font>
        <b val="0"/>
        <i val="0"/>
        <color theme="0"/>
      </font>
      <fill>
        <patternFill>
          <bgColor rgb="FF0070C0"/>
        </patternFill>
      </fill>
      <border>
        <left style="thin">
          <color rgb="FF00B0F0"/>
        </left>
        <right style="thin">
          <color rgb="FF00B0F0"/>
        </right>
        <top style="thin">
          <color rgb="FF00B0F0"/>
        </top>
        <bottom style="thin">
          <color rgb="FF00B0F0"/>
        </bottom>
        <vertical/>
        <horizontal/>
      </border>
    </dxf>
    <dxf>
      <font>
        <color theme="0" tint="-4.9989318521683403E-2"/>
      </font>
      <fill>
        <patternFill>
          <fgColor indexed="64"/>
        </patternFill>
      </fill>
    </dxf>
    <dxf>
      <font>
        <b/>
        <i val="0"/>
      </font>
      <fill>
        <patternFill patternType="solid">
          <bgColor theme="2" tint="-9.9948118533890809E-2"/>
        </patternFill>
      </fill>
    </dxf>
    <dxf>
      <font>
        <b/>
        <i val="0"/>
      </font>
      <fill>
        <patternFill>
          <bgColor theme="2" tint="-9.9948118533890809E-2"/>
        </patternFill>
      </fill>
    </dxf>
    <dxf>
      <font>
        <color theme="1" tint="0.24994659260841701"/>
      </font>
      <fill>
        <patternFill>
          <bgColor theme="1" tint="0.24994659260841701"/>
        </patternFill>
      </fill>
      <border>
        <top style="thin">
          <color auto="1"/>
        </top>
      </border>
    </dxf>
    <dxf>
      <font>
        <b val="0"/>
        <i val="0"/>
        <color theme="0" tint="-0.24994659260841701"/>
      </font>
      <fill>
        <patternFill>
          <bgColor theme="0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border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border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border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border>
        <bottom style="thin">
          <color auto="1"/>
        </bottom>
        <vertical/>
        <horizontal/>
      </border>
    </dxf>
    <dxf>
      <font>
        <b val="0"/>
        <i val="0"/>
        <color theme="0" tint="-0.14993743705557422"/>
      </font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border>
        <bottom style="thin">
          <color auto="1"/>
        </bottom>
        <vertical/>
        <horizontal/>
      </border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border>
        <bottom style="thin">
          <color auto="1"/>
        </bottom>
        <vertical/>
        <horizontal/>
      </border>
    </dxf>
    <dxf>
      <font>
        <color theme="0" tint="-4.9989318521683403E-2"/>
      </font>
      <fill>
        <patternFill>
          <fgColor indexed="64"/>
        </patternFill>
      </fill>
    </dxf>
    <dxf>
      <font>
        <b/>
        <i val="0"/>
      </font>
      <fill>
        <patternFill patternType="solid">
          <bgColor theme="2" tint="-9.9948118533890809E-2"/>
        </patternFill>
      </fill>
    </dxf>
    <dxf>
      <font>
        <b/>
        <i val="0"/>
      </font>
      <fill>
        <patternFill>
          <bgColor theme="2" tint="-9.9948118533890809E-2"/>
        </patternFill>
      </fill>
    </dxf>
    <dxf>
      <font>
        <color theme="1" tint="0.24994659260841701"/>
      </font>
      <fill>
        <patternFill>
          <bgColor theme="1" tint="0.24994659260841701"/>
        </patternFill>
      </fill>
      <border>
        <top style="thin">
          <color auto="1"/>
        </top>
      </border>
    </dxf>
    <dxf>
      <fill>
        <patternFill>
          <bgColor rgb="FFFF0000"/>
        </patternFill>
      </fill>
    </dxf>
    <dxf>
      <font>
        <color rgb="FF0000FF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</dxf>
    <dxf>
      <font>
        <color rgb="FF0000FF"/>
      </font>
    </dxf>
    <dxf>
      <font>
        <b val="0"/>
        <i val="0"/>
        <color theme="0"/>
      </font>
      <fill>
        <patternFill>
          <bgColor rgb="FF0070C0"/>
        </patternFill>
      </fill>
      <border>
        <left style="thin">
          <color rgb="FF00B0F0"/>
        </left>
        <right style="thin">
          <color rgb="FF00B0F0"/>
        </right>
        <top style="thin">
          <color rgb="FF00B0F0"/>
        </top>
        <bottom style="thin">
          <color rgb="FF00B0F0"/>
        </bottom>
        <vertical/>
        <horizontal/>
      </border>
    </dxf>
    <dxf>
      <font>
        <color theme="0" tint="-4.9989318521683403E-2"/>
      </font>
      <fill>
        <patternFill>
          <fgColor indexed="64"/>
        </patternFill>
      </fill>
    </dxf>
    <dxf>
      <font>
        <b/>
        <i val="0"/>
      </font>
      <fill>
        <patternFill patternType="solid">
          <bgColor theme="2" tint="-9.9948118533890809E-2"/>
        </patternFill>
      </fill>
    </dxf>
    <dxf>
      <font>
        <b/>
        <i val="0"/>
      </font>
      <fill>
        <patternFill>
          <bgColor theme="2" tint="-9.9948118533890809E-2"/>
        </patternFill>
      </fill>
    </dxf>
    <dxf>
      <font>
        <color theme="1" tint="0.24994659260841701"/>
      </font>
      <fill>
        <patternFill>
          <bgColor theme="1" tint="0.24994659260841701"/>
        </patternFill>
      </fill>
      <border>
        <top style="thin">
          <color auto="1"/>
        </top>
      </border>
    </dxf>
    <dxf>
      <font>
        <color theme="0" tint="-4.9989318521683403E-2"/>
      </font>
      <fill>
        <patternFill>
          <fgColor indexed="64"/>
        </patternFill>
      </fill>
    </dxf>
    <dxf>
      <font>
        <b/>
        <i val="0"/>
      </font>
      <fill>
        <patternFill patternType="solid">
          <bgColor theme="2" tint="-9.9948118533890809E-2"/>
        </patternFill>
      </fill>
    </dxf>
    <dxf>
      <font>
        <b/>
        <i val="0"/>
      </font>
      <fill>
        <patternFill>
          <bgColor theme="2" tint="-9.9948118533890809E-2"/>
        </patternFill>
      </fill>
    </dxf>
    <dxf>
      <font>
        <color theme="1" tint="0.24994659260841701"/>
      </font>
      <fill>
        <patternFill>
          <bgColor theme="1" tint="0.24994659260841701"/>
        </patternFill>
      </fill>
      <border>
        <top style="thin">
          <color auto="1"/>
        </top>
      </border>
    </dxf>
    <dxf>
      <fill>
        <patternFill>
          <bgColor rgb="FFFF0000"/>
        </patternFill>
      </fill>
    </dxf>
    <dxf>
      <font>
        <color rgb="FF0000FF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</dxf>
    <dxf>
      <font>
        <color rgb="FF0000FF"/>
      </font>
    </dxf>
    <dxf>
      <font>
        <b val="0"/>
        <i val="0"/>
        <color theme="0"/>
      </font>
      <fill>
        <patternFill>
          <bgColor rgb="FF0070C0"/>
        </patternFill>
      </fill>
      <border>
        <left style="thin">
          <color rgb="FF00B0F0"/>
        </left>
        <right style="thin">
          <color rgb="FF00B0F0"/>
        </right>
        <top style="thin">
          <color rgb="FF00B0F0"/>
        </top>
        <bottom style="thin">
          <color rgb="FF00B0F0"/>
        </bottom>
        <vertical/>
        <horizontal/>
      </border>
    </dxf>
    <dxf>
      <font>
        <color theme="0" tint="-4.9989318521683403E-2"/>
      </font>
      <fill>
        <patternFill>
          <fgColor indexed="64"/>
        </patternFill>
      </fill>
    </dxf>
    <dxf>
      <font>
        <b/>
        <i val="0"/>
      </font>
      <fill>
        <patternFill patternType="solid">
          <bgColor theme="2" tint="-9.9948118533890809E-2"/>
        </patternFill>
      </fill>
    </dxf>
    <dxf>
      <font>
        <b/>
        <i val="0"/>
      </font>
      <fill>
        <patternFill>
          <bgColor theme="2" tint="-9.9948118533890809E-2"/>
        </patternFill>
      </fill>
    </dxf>
    <dxf>
      <font>
        <color theme="1" tint="0.24994659260841701"/>
      </font>
      <fill>
        <patternFill>
          <bgColor theme="1" tint="0.24994659260841701"/>
        </patternFill>
      </fill>
      <border>
        <top style="thin">
          <color auto="1"/>
        </top>
      </border>
    </dxf>
    <dxf>
      <font>
        <color theme="0" tint="-4.9989318521683403E-2"/>
      </font>
      <fill>
        <patternFill>
          <fgColor indexed="64"/>
        </patternFill>
      </fill>
    </dxf>
    <dxf>
      <font>
        <b/>
        <i val="0"/>
      </font>
      <fill>
        <patternFill patternType="solid">
          <bgColor theme="2" tint="-9.9948118533890809E-2"/>
        </patternFill>
      </fill>
    </dxf>
    <dxf>
      <font>
        <b/>
        <i val="0"/>
      </font>
      <fill>
        <patternFill>
          <bgColor theme="2" tint="-9.9948118533890809E-2"/>
        </patternFill>
      </fill>
    </dxf>
    <dxf>
      <font>
        <color theme="1" tint="0.24994659260841701"/>
      </font>
      <fill>
        <patternFill>
          <bgColor theme="1" tint="0.24994659260841701"/>
        </patternFill>
      </fill>
      <border>
        <top style="thin">
          <color auto="1"/>
        </top>
      </border>
    </dxf>
    <dxf>
      <fill>
        <patternFill>
          <bgColor rgb="FFFF0000"/>
        </patternFill>
      </fill>
    </dxf>
    <dxf>
      <font>
        <color rgb="FF0000FF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</dxf>
    <dxf>
      <font>
        <color rgb="FF0000FF"/>
      </font>
    </dxf>
    <dxf>
      <font>
        <b val="0"/>
        <i val="0"/>
        <color theme="0"/>
      </font>
      <fill>
        <patternFill>
          <bgColor rgb="FF0070C0"/>
        </patternFill>
      </fill>
      <border>
        <left style="thin">
          <color rgb="FF00B0F0"/>
        </left>
        <right style="thin">
          <color rgb="FF00B0F0"/>
        </right>
        <top style="thin">
          <color rgb="FF00B0F0"/>
        </top>
        <bottom style="thin">
          <color rgb="FF00B0F0"/>
        </bottom>
        <vertical/>
        <horizontal/>
      </border>
    </dxf>
    <dxf>
      <font>
        <color theme="0" tint="-4.9989318521683403E-2"/>
      </font>
      <fill>
        <patternFill>
          <fgColor indexed="64"/>
        </patternFill>
      </fill>
    </dxf>
    <dxf>
      <font>
        <b/>
        <i val="0"/>
      </font>
      <fill>
        <patternFill patternType="solid">
          <bgColor theme="2" tint="-9.9948118533890809E-2"/>
        </patternFill>
      </fill>
    </dxf>
    <dxf>
      <font>
        <b/>
        <i val="0"/>
      </font>
      <fill>
        <patternFill>
          <bgColor theme="2" tint="-9.9948118533890809E-2"/>
        </patternFill>
      </fill>
    </dxf>
    <dxf>
      <font>
        <color theme="1" tint="0.24994659260841701"/>
      </font>
      <fill>
        <patternFill>
          <bgColor theme="1" tint="0.24994659260841701"/>
        </patternFill>
      </fill>
      <border>
        <top style="thin">
          <color auto="1"/>
        </top>
      </border>
    </dxf>
    <dxf>
      <font>
        <color theme="0" tint="-4.9989318521683403E-2"/>
      </font>
      <fill>
        <patternFill>
          <fgColor indexed="64"/>
        </patternFill>
      </fill>
    </dxf>
    <dxf>
      <font>
        <b/>
        <i val="0"/>
      </font>
      <fill>
        <patternFill patternType="solid">
          <bgColor theme="2" tint="-9.9948118533890809E-2"/>
        </patternFill>
      </fill>
    </dxf>
    <dxf>
      <font>
        <b/>
        <i val="0"/>
      </font>
      <fill>
        <patternFill>
          <bgColor theme="2" tint="-9.9948118533890809E-2"/>
        </patternFill>
      </fill>
    </dxf>
    <dxf>
      <font>
        <color theme="1" tint="0.24994659260841701"/>
      </font>
      <fill>
        <patternFill>
          <bgColor theme="1" tint="0.24994659260841701"/>
        </patternFill>
      </fill>
      <border>
        <top style="thin">
          <color auto="1"/>
        </top>
      </border>
    </dxf>
    <dxf>
      <fill>
        <patternFill>
          <bgColor rgb="FFFF0000"/>
        </patternFill>
      </fill>
    </dxf>
    <dxf>
      <font>
        <color rgb="FF0000FF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</dxf>
    <dxf>
      <font>
        <color rgb="FF0000FF"/>
      </font>
    </dxf>
    <dxf>
      <font>
        <b val="0"/>
        <i val="0"/>
        <color theme="0"/>
      </font>
      <fill>
        <patternFill>
          <bgColor rgb="FF0070C0"/>
        </patternFill>
      </fill>
      <border>
        <left style="thin">
          <color rgb="FF00B0F0"/>
        </left>
        <right style="thin">
          <color rgb="FF00B0F0"/>
        </right>
        <top style="thin">
          <color rgb="FF00B0F0"/>
        </top>
        <bottom style="thin">
          <color rgb="FF00B0F0"/>
        </bottom>
        <vertical/>
        <horizontal/>
      </border>
    </dxf>
    <dxf>
      <font>
        <color theme="0" tint="-4.9989318521683403E-2"/>
      </font>
      <fill>
        <patternFill>
          <fgColor indexed="64"/>
        </patternFill>
      </fill>
    </dxf>
    <dxf>
      <font>
        <b/>
        <i val="0"/>
      </font>
      <fill>
        <patternFill patternType="solid">
          <bgColor theme="2" tint="-9.9948118533890809E-2"/>
        </patternFill>
      </fill>
    </dxf>
    <dxf>
      <font>
        <b/>
        <i val="0"/>
      </font>
      <fill>
        <patternFill>
          <bgColor theme="2" tint="-9.9948118533890809E-2"/>
        </patternFill>
      </fill>
    </dxf>
    <dxf>
      <font>
        <color theme="1" tint="0.24994659260841701"/>
      </font>
      <fill>
        <patternFill>
          <bgColor theme="1" tint="0.24994659260841701"/>
        </patternFill>
      </fill>
      <border>
        <top style="thin">
          <color auto="1"/>
        </top>
      </border>
    </dxf>
    <dxf>
      <font>
        <color theme="0" tint="-4.9989318521683403E-2"/>
      </font>
      <fill>
        <patternFill>
          <fgColor indexed="64"/>
        </patternFill>
      </fill>
    </dxf>
    <dxf>
      <font>
        <b/>
        <i val="0"/>
      </font>
      <fill>
        <patternFill patternType="solid">
          <bgColor theme="2" tint="-9.9948118533890809E-2"/>
        </patternFill>
      </fill>
    </dxf>
    <dxf>
      <font>
        <b/>
        <i val="0"/>
      </font>
      <fill>
        <patternFill>
          <bgColor theme="2" tint="-9.9948118533890809E-2"/>
        </patternFill>
      </fill>
    </dxf>
    <dxf>
      <font>
        <color theme="1" tint="0.24994659260841701"/>
      </font>
      <fill>
        <patternFill>
          <bgColor theme="1" tint="0.24994659260841701"/>
        </patternFill>
      </fill>
      <border>
        <top style="thin">
          <color auto="1"/>
        </top>
      </border>
    </dxf>
    <dxf>
      <fill>
        <patternFill>
          <bgColor rgb="FFFF0000"/>
        </patternFill>
      </fill>
    </dxf>
    <dxf>
      <font>
        <color rgb="FF0000FF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</dxf>
    <dxf>
      <font>
        <color rgb="FF0000FF"/>
      </font>
    </dxf>
    <dxf>
      <font>
        <b val="0"/>
        <i val="0"/>
        <color theme="0"/>
      </font>
      <fill>
        <patternFill>
          <bgColor rgb="FF0070C0"/>
        </patternFill>
      </fill>
      <border>
        <left style="thin">
          <color rgb="FF00B0F0"/>
        </left>
        <right style="thin">
          <color rgb="FF00B0F0"/>
        </right>
        <top style="thin">
          <color rgb="FF00B0F0"/>
        </top>
        <bottom style="thin">
          <color rgb="FF00B0F0"/>
        </bottom>
        <vertical/>
        <horizontal/>
      </border>
    </dxf>
    <dxf>
      <font>
        <color theme="0" tint="-4.9989318521683403E-2"/>
      </font>
      <fill>
        <patternFill>
          <fgColor indexed="64"/>
        </patternFill>
      </fill>
    </dxf>
    <dxf>
      <font>
        <b/>
        <i val="0"/>
      </font>
      <fill>
        <patternFill patternType="solid">
          <bgColor theme="2" tint="-9.9948118533890809E-2"/>
        </patternFill>
      </fill>
    </dxf>
    <dxf>
      <font>
        <b/>
        <i val="0"/>
      </font>
      <fill>
        <patternFill>
          <bgColor theme="2" tint="-9.9948118533890809E-2"/>
        </patternFill>
      </fill>
    </dxf>
    <dxf>
      <font>
        <color theme="1" tint="0.24994659260841701"/>
      </font>
      <fill>
        <patternFill>
          <bgColor theme="1" tint="0.24994659260841701"/>
        </patternFill>
      </fill>
      <border>
        <top style="thin">
          <color auto="1"/>
        </top>
      </border>
    </dxf>
    <dxf>
      <font>
        <color theme="0" tint="-4.9989318521683403E-2"/>
      </font>
      <fill>
        <patternFill>
          <fgColor indexed="64"/>
        </patternFill>
      </fill>
    </dxf>
    <dxf>
      <font>
        <b/>
        <i val="0"/>
      </font>
      <fill>
        <patternFill patternType="solid">
          <bgColor theme="2" tint="-9.9948118533890809E-2"/>
        </patternFill>
      </fill>
    </dxf>
    <dxf>
      <font>
        <b/>
        <i val="0"/>
      </font>
      <fill>
        <patternFill>
          <bgColor theme="2" tint="-9.9948118533890809E-2"/>
        </patternFill>
      </fill>
    </dxf>
    <dxf>
      <font>
        <color theme="1" tint="0.24994659260841701"/>
      </font>
      <fill>
        <patternFill>
          <bgColor theme="1" tint="0.24994659260841701"/>
        </patternFill>
      </fill>
      <border>
        <top style="thin">
          <color auto="1"/>
        </top>
      </border>
    </dxf>
    <dxf>
      <fill>
        <patternFill>
          <bgColor rgb="FFFF0000"/>
        </patternFill>
      </fill>
    </dxf>
    <dxf>
      <font>
        <color rgb="FF0000FF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</dxf>
    <dxf>
      <font>
        <color rgb="FF0000FF"/>
      </font>
    </dxf>
    <dxf>
      <font>
        <b val="0"/>
        <i val="0"/>
        <color theme="0"/>
      </font>
      <fill>
        <patternFill>
          <bgColor rgb="FF0070C0"/>
        </patternFill>
      </fill>
      <border>
        <left style="thin">
          <color rgb="FF00B0F0"/>
        </left>
        <right style="thin">
          <color rgb="FF00B0F0"/>
        </right>
        <top style="thin">
          <color rgb="FF00B0F0"/>
        </top>
        <bottom style="thin">
          <color rgb="FF00B0F0"/>
        </bottom>
        <vertical/>
        <horizontal/>
      </border>
    </dxf>
    <dxf>
      <font>
        <color theme="0" tint="-4.9989318521683403E-2"/>
      </font>
      <fill>
        <patternFill>
          <fgColor indexed="64"/>
        </patternFill>
      </fill>
    </dxf>
    <dxf>
      <font>
        <b/>
        <i val="0"/>
      </font>
      <fill>
        <patternFill patternType="solid">
          <bgColor theme="2" tint="-9.9948118533890809E-2"/>
        </patternFill>
      </fill>
    </dxf>
    <dxf>
      <font>
        <b/>
        <i val="0"/>
      </font>
      <fill>
        <patternFill>
          <bgColor theme="2" tint="-9.9948118533890809E-2"/>
        </patternFill>
      </fill>
    </dxf>
    <dxf>
      <font>
        <color theme="1" tint="0.24994659260841701"/>
      </font>
      <fill>
        <patternFill>
          <bgColor theme="1" tint="0.24994659260841701"/>
        </patternFill>
      </fill>
      <border>
        <top style="thin">
          <color auto="1"/>
        </top>
      </border>
    </dxf>
    <dxf>
      <font>
        <color theme="0" tint="-4.9989318521683403E-2"/>
      </font>
      <fill>
        <patternFill>
          <fgColor indexed="64"/>
        </patternFill>
      </fill>
    </dxf>
    <dxf>
      <font>
        <b/>
        <i val="0"/>
      </font>
      <fill>
        <patternFill patternType="solid">
          <bgColor theme="2" tint="-9.9948118533890809E-2"/>
        </patternFill>
      </fill>
    </dxf>
    <dxf>
      <font>
        <b/>
        <i val="0"/>
      </font>
      <fill>
        <patternFill>
          <bgColor theme="2" tint="-9.9948118533890809E-2"/>
        </patternFill>
      </fill>
    </dxf>
    <dxf>
      <font>
        <color theme="1" tint="0.24994659260841701"/>
      </font>
      <fill>
        <patternFill>
          <bgColor theme="1" tint="0.24994659260841701"/>
        </patternFill>
      </fill>
      <border>
        <top style="thin">
          <color auto="1"/>
        </top>
      </border>
    </dxf>
    <dxf>
      <fill>
        <patternFill>
          <bgColor rgb="FFFF0000"/>
        </patternFill>
      </fill>
    </dxf>
    <dxf>
      <font>
        <color rgb="FF0000FF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</dxf>
    <dxf>
      <font>
        <color rgb="FF0000FF"/>
      </font>
    </dxf>
    <dxf>
      <font>
        <b val="0"/>
        <i val="0"/>
        <color theme="0"/>
      </font>
      <fill>
        <patternFill>
          <bgColor rgb="FF0070C0"/>
        </patternFill>
      </fill>
      <border>
        <left style="thin">
          <color rgb="FF00B0F0"/>
        </left>
        <right style="thin">
          <color rgb="FF00B0F0"/>
        </right>
        <top style="thin">
          <color rgb="FF00B0F0"/>
        </top>
        <bottom style="thin">
          <color rgb="FF00B0F0"/>
        </bottom>
        <vertical/>
        <horizontal/>
      </border>
    </dxf>
    <dxf>
      <font>
        <color theme="0" tint="-4.9989318521683403E-2"/>
      </font>
      <fill>
        <patternFill>
          <fgColor indexed="64"/>
        </patternFill>
      </fill>
    </dxf>
    <dxf>
      <font>
        <b/>
        <i val="0"/>
      </font>
      <fill>
        <patternFill patternType="solid">
          <bgColor theme="2" tint="-9.9948118533890809E-2"/>
        </patternFill>
      </fill>
    </dxf>
    <dxf>
      <font>
        <b/>
        <i val="0"/>
      </font>
      <fill>
        <patternFill>
          <bgColor theme="2" tint="-9.9948118533890809E-2"/>
        </patternFill>
      </fill>
    </dxf>
    <dxf>
      <font>
        <color theme="1" tint="0.24994659260841701"/>
      </font>
      <fill>
        <patternFill>
          <bgColor theme="1" tint="0.24994659260841701"/>
        </patternFill>
      </fill>
      <border>
        <top style="thin">
          <color auto="1"/>
        </top>
      </border>
    </dxf>
    <dxf>
      <font>
        <color theme="0" tint="-4.9989318521683403E-2"/>
      </font>
      <fill>
        <patternFill>
          <fgColor indexed="64"/>
        </patternFill>
      </fill>
    </dxf>
    <dxf>
      <font>
        <b/>
        <i val="0"/>
      </font>
      <fill>
        <patternFill patternType="solid">
          <bgColor theme="2" tint="-9.9948118533890809E-2"/>
        </patternFill>
      </fill>
    </dxf>
    <dxf>
      <font>
        <b/>
        <i val="0"/>
      </font>
      <fill>
        <patternFill>
          <bgColor theme="2" tint="-9.9948118533890809E-2"/>
        </patternFill>
      </fill>
    </dxf>
    <dxf>
      <font>
        <color theme="1" tint="0.24994659260841701"/>
      </font>
      <fill>
        <patternFill>
          <bgColor theme="1" tint="0.24994659260841701"/>
        </patternFill>
      </fill>
      <border>
        <top style="thin">
          <color auto="1"/>
        </top>
      </border>
    </dxf>
    <dxf>
      <fill>
        <patternFill>
          <bgColor rgb="FFFF0000"/>
        </patternFill>
      </fill>
    </dxf>
    <dxf>
      <font>
        <color rgb="FF0000FF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</dxf>
    <dxf>
      <font>
        <color rgb="FF0000FF"/>
      </font>
    </dxf>
    <dxf>
      <font>
        <b val="0"/>
        <i val="0"/>
        <color theme="0"/>
      </font>
      <fill>
        <patternFill>
          <bgColor rgb="FF0070C0"/>
        </patternFill>
      </fill>
      <border>
        <left style="thin">
          <color rgb="FF00B0F0"/>
        </left>
        <right style="thin">
          <color rgb="FF00B0F0"/>
        </right>
        <top style="thin">
          <color rgb="FF00B0F0"/>
        </top>
        <bottom style="thin">
          <color rgb="FF00B0F0"/>
        </bottom>
        <vertical/>
        <horizontal/>
      </border>
    </dxf>
    <dxf>
      <font>
        <color theme="0" tint="-4.9989318521683403E-2"/>
      </font>
      <fill>
        <patternFill>
          <fgColor indexed="64"/>
        </patternFill>
      </fill>
    </dxf>
    <dxf>
      <font>
        <b/>
        <i val="0"/>
      </font>
      <fill>
        <patternFill patternType="solid">
          <bgColor theme="2" tint="-9.9948118533890809E-2"/>
        </patternFill>
      </fill>
    </dxf>
    <dxf>
      <font>
        <b/>
        <i val="0"/>
      </font>
      <fill>
        <patternFill>
          <bgColor theme="2" tint="-9.9948118533890809E-2"/>
        </patternFill>
      </fill>
    </dxf>
    <dxf>
      <font>
        <color theme="1" tint="0.24994659260841701"/>
      </font>
      <fill>
        <patternFill>
          <bgColor theme="1" tint="0.24994659260841701"/>
        </patternFill>
      </fill>
      <border>
        <top style="thin">
          <color auto="1"/>
        </top>
      </border>
    </dxf>
    <dxf>
      <font>
        <color theme="0" tint="-4.9989318521683403E-2"/>
      </font>
      <fill>
        <patternFill>
          <fgColor indexed="64"/>
        </patternFill>
      </fill>
    </dxf>
    <dxf>
      <font>
        <b/>
        <i val="0"/>
      </font>
      <fill>
        <patternFill patternType="solid">
          <bgColor theme="2" tint="-9.9948118533890809E-2"/>
        </patternFill>
      </fill>
    </dxf>
    <dxf>
      <font>
        <b/>
        <i val="0"/>
      </font>
      <fill>
        <patternFill>
          <bgColor theme="2" tint="-9.9948118533890809E-2"/>
        </patternFill>
      </fill>
    </dxf>
    <dxf>
      <font>
        <color theme="1" tint="0.24994659260841701"/>
      </font>
      <fill>
        <patternFill>
          <bgColor theme="1" tint="0.24994659260841701"/>
        </patternFill>
      </fill>
      <border>
        <top style="thin">
          <color auto="1"/>
        </top>
      </border>
    </dxf>
    <dxf>
      <fill>
        <patternFill>
          <bgColor rgb="FFFF0000"/>
        </patternFill>
      </fill>
    </dxf>
    <dxf>
      <font>
        <color rgb="FF0000FF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</dxf>
    <dxf>
      <font>
        <color rgb="FF0000FF"/>
      </font>
    </dxf>
    <dxf>
      <font>
        <b val="0"/>
        <i val="0"/>
        <color theme="0"/>
      </font>
      <fill>
        <patternFill>
          <bgColor rgb="FF0070C0"/>
        </patternFill>
      </fill>
      <border>
        <left style="thin">
          <color rgb="FF00B0F0"/>
        </left>
        <right style="thin">
          <color rgb="FF00B0F0"/>
        </right>
        <top style="thin">
          <color rgb="FF00B0F0"/>
        </top>
        <bottom style="thin">
          <color rgb="FF00B0F0"/>
        </bottom>
        <vertical/>
        <horizontal/>
      </border>
    </dxf>
    <dxf>
      <font>
        <color theme="0" tint="-4.9989318521683403E-2"/>
      </font>
      <fill>
        <patternFill>
          <fgColor indexed="64"/>
        </patternFill>
      </fill>
    </dxf>
    <dxf>
      <font>
        <b/>
        <i val="0"/>
      </font>
      <fill>
        <patternFill patternType="solid">
          <bgColor theme="2" tint="-9.9948118533890809E-2"/>
        </patternFill>
      </fill>
    </dxf>
    <dxf>
      <font>
        <b/>
        <i val="0"/>
      </font>
      <fill>
        <patternFill>
          <bgColor theme="2" tint="-9.9948118533890809E-2"/>
        </patternFill>
      </fill>
    </dxf>
    <dxf>
      <font>
        <color theme="1" tint="0.24994659260841701"/>
      </font>
      <fill>
        <patternFill>
          <bgColor theme="1" tint="0.24994659260841701"/>
        </patternFill>
      </fill>
      <border>
        <top style="thin">
          <color auto="1"/>
        </top>
      </border>
    </dxf>
    <dxf>
      <fill>
        <patternFill>
          <bgColor rgb="FFFF0000"/>
        </patternFill>
      </fill>
    </dxf>
    <dxf>
      <font>
        <color rgb="FF0000FF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</dxf>
    <dxf>
      <font>
        <color rgb="FF0000FF"/>
      </font>
    </dxf>
    <dxf>
      <font>
        <b val="0"/>
        <i val="0"/>
        <color theme="0"/>
      </font>
      <fill>
        <patternFill>
          <bgColor rgb="FF0070C0"/>
        </patternFill>
      </fill>
      <border>
        <left style="thin">
          <color rgb="FF00B0F0"/>
        </left>
        <right style="thin">
          <color rgb="FF00B0F0"/>
        </right>
        <top style="thin">
          <color rgb="FF00B0F0"/>
        </top>
        <bottom style="thin">
          <color rgb="FF00B0F0"/>
        </bottom>
        <vertical/>
        <horizontal/>
      </border>
    </dxf>
    <dxf>
      <font>
        <color theme="0" tint="-4.9989318521683403E-2"/>
      </font>
      <fill>
        <patternFill>
          <fgColor indexed="64"/>
        </patternFill>
      </fill>
    </dxf>
    <dxf>
      <font>
        <b/>
        <i val="0"/>
      </font>
      <fill>
        <patternFill patternType="solid">
          <bgColor theme="2" tint="-9.9948118533890809E-2"/>
        </patternFill>
      </fill>
    </dxf>
    <dxf>
      <font>
        <b/>
        <i val="0"/>
      </font>
      <fill>
        <patternFill>
          <bgColor theme="2" tint="-9.9948118533890809E-2"/>
        </patternFill>
      </fill>
    </dxf>
    <dxf>
      <font>
        <color theme="1" tint="0.24994659260841701"/>
      </font>
      <fill>
        <patternFill>
          <bgColor theme="1" tint="0.24994659260841701"/>
        </patternFill>
      </fill>
      <border>
        <top style="thin">
          <color auto="1"/>
        </top>
      </border>
    </dxf>
    <dxf>
      <font>
        <color theme="0" tint="-4.9989318521683403E-2"/>
      </font>
      <fill>
        <patternFill>
          <fgColor indexed="64"/>
        </patternFill>
      </fill>
    </dxf>
    <dxf>
      <font>
        <b/>
        <i val="0"/>
      </font>
      <fill>
        <patternFill patternType="solid">
          <bgColor theme="2" tint="-9.9948118533890809E-2"/>
        </patternFill>
      </fill>
    </dxf>
    <dxf>
      <font>
        <b/>
        <i val="0"/>
      </font>
      <fill>
        <patternFill>
          <bgColor theme="2" tint="-9.9948118533890809E-2"/>
        </patternFill>
      </fill>
    </dxf>
    <dxf>
      <font>
        <color theme="1" tint="0.24994659260841701"/>
      </font>
      <fill>
        <patternFill>
          <bgColor theme="1" tint="0.24994659260841701"/>
        </patternFill>
      </fill>
      <border>
        <top style="thin">
          <color auto="1"/>
        </top>
      </border>
    </dxf>
    <dxf>
      <fill>
        <patternFill>
          <bgColor rgb="FFFF0000"/>
        </patternFill>
      </fill>
    </dxf>
    <dxf>
      <font>
        <color rgb="FF0000FF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</dxf>
    <dxf>
      <font>
        <color rgb="FF0000FF"/>
      </font>
    </dxf>
    <dxf>
      <font>
        <b val="0"/>
        <i val="0"/>
        <color theme="0"/>
      </font>
      <fill>
        <patternFill>
          <bgColor rgb="FF0070C0"/>
        </patternFill>
      </fill>
      <border>
        <left style="thin">
          <color rgb="FF00B0F0"/>
        </left>
        <right style="thin">
          <color rgb="FF00B0F0"/>
        </right>
        <top style="thin">
          <color rgb="FF00B0F0"/>
        </top>
        <bottom style="thin">
          <color rgb="FF00B0F0"/>
        </bottom>
        <vertical/>
        <horizontal/>
      </border>
    </dxf>
    <dxf>
      <font>
        <color theme="0" tint="-4.9989318521683403E-2"/>
      </font>
      <fill>
        <patternFill>
          <fgColor indexed="64"/>
        </patternFill>
      </fill>
    </dxf>
    <dxf>
      <font>
        <b/>
        <i val="0"/>
      </font>
      <fill>
        <patternFill patternType="solid">
          <bgColor theme="2" tint="-9.9948118533890809E-2"/>
        </patternFill>
      </fill>
    </dxf>
    <dxf>
      <font>
        <b/>
        <i val="0"/>
      </font>
      <fill>
        <patternFill>
          <bgColor theme="2" tint="-9.9948118533890809E-2"/>
        </patternFill>
      </fill>
    </dxf>
    <dxf>
      <font>
        <color theme="1" tint="0.24994659260841701"/>
      </font>
      <fill>
        <patternFill>
          <bgColor theme="1" tint="0.24994659260841701"/>
        </patternFill>
      </fill>
      <border>
        <top style="thin">
          <color auto="1"/>
        </top>
      </border>
    </dxf>
    <dxf>
      <font>
        <b val="0"/>
        <i val="0"/>
        <color theme="0" tint="-0.24994659260841701"/>
      </font>
      <fill>
        <patternFill>
          <bgColor theme="0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border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border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border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border>
        <bottom style="thin">
          <color auto="1"/>
        </bottom>
        <vertical/>
        <horizontal/>
      </border>
    </dxf>
    <dxf>
      <font>
        <b val="0"/>
        <i val="0"/>
        <color theme="0" tint="-0.14993743705557422"/>
      </font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border>
        <bottom style="thin">
          <color auto="1"/>
        </bottom>
        <vertical/>
        <horizontal/>
      </border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border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C00000"/>
        </patternFill>
      </fill>
      <border>
        <top style="thin">
          <color auto="1"/>
        </top>
      </border>
    </dxf>
    <dxf>
      <font>
        <b val="0"/>
        <i val="0"/>
        <color auto="1"/>
      </font>
      <border>
        <top style="thin">
          <color auto="1"/>
        </top>
      </border>
    </dxf>
    <dxf>
      <font>
        <b/>
        <i val="0"/>
      </font>
      <fill>
        <patternFill>
          <bgColor theme="0" tint="-0.24994659260841701"/>
        </patternFill>
      </fill>
      <border>
        <bottom style="thin">
          <color theme="0" tint="-0.34998626667073579"/>
        </bottom>
      </border>
    </dxf>
    <dxf>
      <font>
        <b/>
        <i val="0"/>
        <color rgb="FF0000FF"/>
      </font>
      <fill>
        <patternFill>
          <bgColor theme="0" tint="-0.24994659260841701"/>
        </patternFill>
      </fill>
    </dxf>
    <dxf>
      <font>
        <b val="0"/>
        <i val="0"/>
        <color auto="1"/>
      </font>
      <border>
        <top style="thin">
          <color auto="1"/>
        </top>
      </border>
    </dxf>
    <dxf>
      <font>
        <b/>
        <i val="0"/>
      </font>
      <fill>
        <patternFill>
          <bgColor theme="0" tint="-0.24994659260841701"/>
        </patternFill>
      </fill>
      <border>
        <bottom style="thin">
          <color theme="0" tint="-0.34998626667073579"/>
        </bottom>
      </border>
    </dxf>
    <dxf>
      <font>
        <b/>
        <i val="0"/>
        <color rgb="FF0000FF"/>
      </font>
      <fill>
        <patternFill>
          <bgColor theme="0" tint="-0.24994659260841701"/>
        </patternFill>
      </fill>
    </dxf>
    <dxf>
      <font>
        <b/>
        <i val="0"/>
        <color rgb="FF0000FF"/>
      </font>
      <border>
        <top style="thin">
          <color auto="1"/>
        </top>
      </border>
    </dxf>
    <dxf>
      <font>
        <b val="0"/>
        <i val="0"/>
        <color auto="1"/>
      </font>
      <border>
        <top style="thin">
          <color auto="1"/>
        </top>
      </border>
    </dxf>
    <dxf>
      <font>
        <b/>
        <i val="0"/>
      </font>
      <fill>
        <patternFill>
          <bgColor theme="0" tint="-0.24994659260841701"/>
        </patternFill>
      </fill>
      <border>
        <bottom style="thin">
          <color theme="0" tint="-0.34998626667073579"/>
        </bottom>
      </border>
    </dxf>
    <dxf>
      <font>
        <b/>
        <i val="0"/>
        <color rgb="FF0000FF"/>
      </font>
      <fill>
        <patternFill>
          <bgColor theme="0" tint="-0.24994659260841701"/>
        </patternFill>
      </fill>
    </dxf>
    <dxf>
      <font>
        <b val="0"/>
        <i val="0"/>
        <color auto="1"/>
      </font>
      <border>
        <top style="thin">
          <color auto="1"/>
        </top>
      </border>
    </dxf>
    <dxf>
      <font>
        <b/>
        <i val="0"/>
      </font>
      <fill>
        <patternFill>
          <bgColor theme="0" tint="-0.24994659260841701"/>
        </patternFill>
      </fill>
      <border>
        <bottom style="thin">
          <color theme="0" tint="-0.34998626667073579"/>
        </bottom>
      </border>
    </dxf>
    <dxf>
      <font>
        <b/>
        <i val="0"/>
        <color rgb="FF0000FF"/>
      </font>
      <border>
        <top style="thin">
          <color auto="1"/>
        </top>
      </border>
    </dxf>
    <dxf>
      <font>
        <b val="0"/>
        <i val="0"/>
        <color theme="0" tint="-0.14993743705557422"/>
      </font>
    </dxf>
    <dxf>
      <font>
        <color theme="0" tint="-0.499984740745262"/>
      </font>
      <fill>
        <patternFill>
          <bgColor theme="1" tint="0.34998626667073579"/>
        </patternFill>
      </fill>
    </dxf>
    <dxf>
      <font>
        <b/>
        <i val="0"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885051</xdr:colOff>
      <xdr:row>4</xdr:row>
      <xdr:rowOff>142626</xdr:rowOff>
    </xdr:to>
    <xdr:pic>
      <xdr:nvPicPr>
        <xdr:cNvPr id="2" name="Imagem 1" descr="selo institucional">
          <a:extLst>
            <a:ext uri="{FF2B5EF4-FFF2-40B4-BE49-F238E27FC236}">
              <a16:creationId xmlns:a16="http://schemas.microsoft.com/office/drawing/2014/main" id="{AA7E53F4-1C45-4DE6-9D69-AFBA23490E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85051" cy="9046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885051</xdr:colOff>
      <xdr:row>4</xdr:row>
      <xdr:rowOff>142626</xdr:rowOff>
    </xdr:to>
    <xdr:pic>
      <xdr:nvPicPr>
        <xdr:cNvPr id="4" name="Imagem 1" descr="selo institucional">
          <a:extLst>
            <a:ext uri="{FF2B5EF4-FFF2-40B4-BE49-F238E27FC236}">
              <a16:creationId xmlns:a16="http://schemas.microsoft.com/office/drawing/2014/main" id="{D39B052D-C7FF-4B3C-B8A9-0FBA8D7F4D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85051" cy="9046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885051</xdr:colOff>
      <xdr:row>4</xdr:row>
      <xdr:rowOff>142626</xdr:rowOff>
    </xdr:to>
    <xdr:pic>
      <xdr:nvPicPr>
        <xdr:cNvPr id="4" name="Imagem 1" descr="selo institucional">
          <a:extLst>
            <a:ext uri="{FF2B5EF4-FFF2-40B4-BE49-F238E27FC236}">
              <a16:creationId xmlns:a16="http://schemas.microsoft.com/office/drawing/2014/main" id="{04D92996-B18C-4CEF-A51F-154895D4A3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85051" cy="9046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11206</xdr:colOff>
      <xdr:row>0</xdr:row>
      <xdr:rowOff>44824</xdr:rowOff>
    </xdr:from>
    <xdr:to>
      <xdr:col>8</xdr:col>
      <xdr:colOff>0</xdr:colOff>
      <xdr:row>31</xdr:row>
      <xdr:rowOff>103909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C5C2806E-791C-433B-A97A-976028BFD3B4}"/>
            </a:ext>
          </a:extLst>
        </xdr:cNvPr>
        <xdr:cNvCxnSpPr/>
      </xdr:nvCxnSpPr>
      <xdr:spPr>
        <a:xfrm>
          <a:off x="11206" y="44824"/>
          <a:ext cx="8301521" cy="9410903"/>
        </a:xfrm>
        <a:prstGeom prst="line">
          <a:avLst/>
        </a:prstGeom>
        <a:ln>
          <a:solidFill>
            <a:srgbClr val="FF0000"/>
          </a:solidFill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0</xdr:col>
      <xdr:colOff>34636</xdr:colOff>
      <xdr:row>0</xdr:row>
      <xdr:rowOff>33619</xdr:rowOff>
    </xdr:from>
    <xdr:to>
      <xdr:col>8</xdr:col>
      <xdr:colOff>22412</xdr:colOff>
      <xdr:row>30</xdr:row>
      <xdr:rowOff>51955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id="{414268C8-714E-415F-BC95-793EB56AAE33}"/>
            </a:ext>
          </a:extLst>
        </xdr:cNvPr>
        <xdr:cNvCxnSpPr/>
      </xdr:nvCxnSpPr>
      <xdr:spPr>
        <a:xfrm flipV="1">
          <a:off x="34636" y="33619"/>
          <a:ext cx="8300503" cy="9179654"/>
        </a:xfrm>
        <a:prstGeom prst="line">
          <a:avLst/>
        </a:prstGeom>
        <a:ln>
          <a:solidFill>
            <a:srgbClr val="FF0000"/>
          </a:solidFill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414618</xdr:colOff>
      <xdr:row>1</xdr:row>
      <xdr:rowOff>67234</xdr:rowOff>
    </xdr:from>
    <xdr:to>
      <xdr:col>6</xdr:col>
      <xdr:colOff>717177</xdr:colOff>
      <xdr:row>31</xdr:row>
      <xdr:rowOff>159937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77799AF4-77CD-4761-9C64-9A3B58F0171C}"/>
            </a:ext>
          </a:extLst>
        </xdr:cNvPr>
        <xdr:cNvCxnSpPr/>
      </xdr:nvCxnSpPr>
      <xdr:spPr>
        <a:xfrm>
          <a:off x="414618" y="291352"/>
          <a:ext cx="8292353" cy="9382379"/>
        </a:xfrm>
        <a:prstGeom prst="line">
          <a:avLst/>
        </a:prstGeom>
        <a:ln>
          <a:solidFill>
            <a:srgbClr val="FF0000"/>
          </a:solidFill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0</xdr:col>
      <xdr:colOff>438048</xdr:colOff>
      <xdr:row>1</xdr:row>
      <xdr:rowOff>56029</xdr:rowOff>
    </xdr:from>
    <xdr:to>
      <xdr:col>6</xdr:col>
      <xdr:colOff>739589</xdr:colOff>
      <xdr:row>30</xdr:row>
      <xdr:rowOff>399336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999B8B88-901F-4091-96CC-7AB04509CC1E}"/>
            </a:ext>
          </a:extLst>
        </xdr:cNvPr>
        <xdr:cNvCxnSpPr/>
      </xdr:nvCxnSpPr>
      <xdr:spPr>
        <a:xfrm flipV="1">
          <a:off x="438048" y="280147"/>
          <a:ext cx="8291335" cy="9151130"/>
        </a:xfrm>
        <a:prstGeom prst="line">
          <a:avLst/>
        </a:prstGeom>
        <a:ln>
          <a:solidFill>
            <a:srgbClr val="FF0000"/>
          </a:solidFill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4C9D32-1088-498E-A937-409C5B72DCE5}">
  <dimension ref="A1:H55"/>
  <sheetViews>
    <sheetView tabSelected="1" zoomScale="85" zoomScaleNormal="85" workbookViewId="0">
      <selection activeCell="M20" sqref="M20"/>
    </sheetView>
  </sheetViews>
  <sheetFormatPr defaultRowHeight="15" x14ac:dyDescent="0.25"/>
  <cols>
    <col min="1" max="1" width="14.140625" style="71" customWidth="1"/>
    <col min="2" max="2" width="9.140625" style="71"/>
    <col min="3" max="3" width="52.140625" style="71" customWidth="1"/>
    <col min="4" max="7" width="9.140625" style="71"/>
    <col min="8" max="8" width="13" style="71" customWidth="1"/>
  </cols>
  <sheetData>
    <row r="1" spans="1:8" s="70" customFormat="1" x14ac:dyDescent="0.25">
      <c r="A1" s="28"/>
      <c r="B1" s="29" t="s">
        <v>0</v>
      </c>
      <c r="C1" s="30" t="s">
        <v>1</v>
      </c>
      <c r="D1" s="31"/>
      <c r="E1" s="31"/>
      <c r="F1" s="19" t="s">
        <v>23</v>
      </c>
      <c r="G1" s="31"/>
      <c r="H1" s="31"/>
    </row>
    <row r="2" spans="1:8" s="70" customFormat="1" ht="15" customHeight="1" x14ac:dyDescent="0.25">
      <c r="A2" s="32"/>
      <c r="B2" s="33" t="s">
        <v>2</v>
      </c>
      <c r="C2" s="34" t="s">
        <v>3</v>
      </c>
      <c r="D2" s="31"/>
      <c r="E2" s="31"/>
      <c r="F2" s="35" t="s">
        <v>24</v>
      </c>
      <c r="G2" s="35"/>
      <c r="H2" s="36">
        <v>16670.635682800006</v>
      </c>
    </row>
    <row r="3" spans="1:8" s="70" customFormat="1" x14ac:dyDescent="0.25">
      <c r="A3" s="37"/>
      <c r="B3" s="33" t="s">
        <v>4</v>
      </c>
      <c r="C3" s="38" t="s">
        <v>5</v>
      </c>
      <c r="D3" s="31"/>
      <c r="E3" s="31"/>
      <c r="F3" s="39" t="s">
        <v>13</v>
      </c>
      <c r="G3" s="40"/>
      <c r="H3" s="41">
        <v>3958.9425619513449</v>
      </c>
    </row>
    <row r="4" spans="1:8" s="70" customFormat="1" ht="15" customHeight="1" x14ac:dyDescent="0.25">
      <c r="A4" s="42"/>
      <c r="B4" s="33" t="s">
        <v>6</v>
      </c>
      <c r="C4" s="43">
        <v>44652</v>
      </c>
      <c r="D4" s="44"/>
      <c r="E4" s="31"/>
      <c r="F4" s="45" t="s">
        <v>25</v>
      </c>
      <c r="G4" s="45"/>
      <c r="H4" s="46">
        <v>20629.578244751352</v>
      </c>
    </row>
    <row r="5" spans="1:8" s="70" customFormat="1" x14ac:dyDescent="0.25">
      <c r="A5" s="42"/>
      <c r="B5" s="33" t="s">
        <v>7</v>
      </c>
      <c r="C5" s="47" t="s">
        <v>207</v>
      </c>
      <c r="D5" s="48"/>
      <c r="E5" s="31"/>
      <c r="F5" s="49"/>
      <c r="G5" s="50"/>
      <c r="H5" s="51"/>
    </row>
    <row r="6" spans="1:8" s="70" customFormat="1" x14ac:dyDescent="0.25">
      <c r="A6" s="42"/>
      <c r="B6" s="52"/>
      <c r="C6" s="53"/>
      <c r="D6" s="54"/>
      <c r="E6" s="31"/>
      <c r="F6" s="55"/>
      <c r="G6" s="50"/>
      <c r="H6" s="51"/>
    </row>
    <row r="7" spans="1:8" s="70" customFormat="1" ht="18" x14ac:dyDescent="0.25">
      <c r="A7" s="7" t="s">
        <v>9</v>
      </c>
      <c r="B7" s="28"/>
      <c r="C7" s="56"/>
      <c r="D7" s="57"/>
      <c r="E7" s="31"/>
      <c r="F7" s="58"/>
      <c r="G7" s="59"/>
      <c r="H7" s="20" t="s">
        <v>26</v>
      </c>
    </row>
    <row r="8" spans="1:8" ht="26.25" x14ac:dyDescent="0.25">
      <c r="A8" s="9" t="s">
        <v>10</v>
      </c>
      <c r="B8" s="10" t="s">
        <v>11</v>
      </c>
      <c r="C8" s="11" t="s">
        <v>12</v>
      </c>
      <c r="D8" s="10" t="s">
        <v>13</v>
      </c>
      <c r="E8" s="10" t="s">
        <v>14</v>
      </c>
      <c r="F8" s="21" t="s">
        <v>27</v>
      </c>
      <c r="G8" s="10" t="s">
        <v>28</v>
      </c>
      <c r="H8" s="22" t="s">
        <v>29</v>
      </c>
    </row>
    <row r="9" spans="1:8" x14ac:dyDescent="0.25">
      <c r="A9" s="12"/>
      <c r="B9" s="13"/>
      <c r="C9" s="14"/>
      <c r="D9" s="14"/>
      <c r="E9" s="14"/>
      <c r="F9" s="23"/>
      <c r="G9" s="14"/>
      <c r="H9" s="24"/>
    </row>
    <row r="10" spans="1:8" x14ac:dyDescent="0.25">
      <c r="A10" s="115" t="s">
        <v>15</v>
      </c>
      <c r="B10" s="116">
        <v>1</v>
      </c>
      <c r="C10" s="117" t="s">
        <v>16</v>
      </c>
      <c r="D10" s="118" t="s">
        <v>17</v>
      </c>
      <c r="E10" s="116" t="s">
        <v>17</v>
      </c>
      <c r="F10" s="119" t="s">
        <v>17</v>
      </c>
      <c r="G10" s="116" t="s">
        <v>17</v>
      </c>
      <c r="H10" s="120">
        <v>1168.44</v>
      </c>
    </row>
    <row r="11" spans="1:8" x14ac:dyDescent="0.25">
      <c r="A11" s="109" t="s">
        <v>18</v>
      </c>
      <c r="B11" s="110">
        <v>1.01</v>
      </c>
      <c r="C11" s="111" t="s">
        <v>19</v>
      </c>
      <c r="D11" s="112" t="s">
        <v>17</v>
      </c>
      <c r="E11" s="110" t="s">
        <v>17</v>
      </c>
      <c r="F11" s="113" t="s">
        <v>17</v>
      </c>
      <c r="G11" s="110" t="s">
        <v>17</v>
      </c>
      <c r="H11" s="114">
        <v>934.5</v>
      </c>
    </row>
    <row r="12" spans="1:8" ht="25.5" x14ac:dyDescent="0.25">
      <c r="A12" s="15">
        <v>90777</v>
      </c>
      <c r="B12" s="16" t="s">
        <v>20</v>
      </c>
      <c r="C12" s="17" t="s">
        <v>21</v>
      </c>
      <c r="D12" s="18">
        <v>0.23748</v>
      </c>
      <c r="E12" s="16" t="s">
        <v>22</v>
      </c>
      <c r="F12" s="25">
        <v>10</v>
      </c>
      <c r="G12" s="16">
        <v>93.45</v>
      </c>
      <c r="H12" s="26">
        <v>934.5</v>
      </c>
    </row>
    <row r="13" spans="1:8" x14ac:dyDescent="0.25">
      <c r="A13" s="109" t="s">
        <v>18</v>
      </c>
      <c r="B13" s="110">
        <v>1.02</v>
      </c>
      <c r="C13" s="111" t="s">
        <v>30</v>
      </c>
      <c r="D13" s="112" t="s">
        <v>17</v>
      </c>
      <c r="E13" s="110" t="s">
        <v>17</v>
      </c>
      <c r="F13" s="113" t="s">
        <v>17</v>
      </c>
      <c r="G13" s="110" t="s">
        <v>17</v>
      </c>
      <c r="H13" s="114">
        <v>233.94</v>
      </c>
    </row>
    <row r="14" spans="1:8" ht="25.5" x14ac:dyDescent="0.25">
      <c r="A14" s="15" t="s">
        <v>31</v>
      </c>
      <c r="B14" s="16" t="s">
        <v>32</v>
      </c>
      <c r="C14" s="17" t="s">
        <v>33</v>
      </c>
      <c r="D14" s="18">
        <v>0.23748</v>
      </c>
      <c r="E14" s="16" t="s">
        <v>34</v>
      </c>
      <c r="F14" s="25">
        <v>1</v>
      </c>
      <c r="G14" s="16">
        <v>233.94</v>
      </c>
      <c r="H14" s="26">
        <v>233.94</v>
      </c>
    </row>
    <row r="15" spans="1:8" x14ac:dyDescent="0.25">
      <c r="A15" s="115" t="s">
        <v>15</v>
      </c>
      <c r="B15" s="116">
        <v>2</v>
      </c>
      <c r="C15" s="117" t="s">
        <v>35</v>
      </c>
      <c r="D15" s="118" t="s">
        <v>17</v>
      </c>
      <c r="E15" s="116" t="s">
        <v>17</v>
      </c>
      <c r="F15" s="119" t="s">
        <v>17</v>
      </c>
      <c r="G15" s="116" t="s">
        <v>17</v>
      </c>
      <c r="H15" s="120">
        <v>1189.05842248</v>
      </c>
    </row>
    <row r="16" spans="1:8" x14ac:dyDescent="0.25">
      <c r="A16" s="109" t="s">
        <v>18</v>
      </c>
      <c r="B16" s="110">
        <v>2.0099999999999998</v>
      </c>
      <c r="C16" s="111" t="s">
        <v>36</v>
      </c>
      <c r="D16" s="112" t="s">
        <v>17</v>
      </c>
      <c r="E16" s="110" t="s">
        <v>17</v>
      </c>
      <c r="F16" s="113" t="s">
        <v>17</v>
      </c>
      <c r="G16" s="110" t="s">
        <v>17</v>
      </c>
      <c r="H16" s="114">
        <v>1189.05842248</v>
      </c>
    </row>
    <row r="17" spans="1:8" ht="25.5" x14ac:dyDescent="0.25">
      <c r="A17" s="15" t="s">
        <v>37</v>
      </c>
      <c r="B17" s="16" t="s">
        <v>38</v>
      </c>
      <c r="C17" s="17" t="s">
        <v>39</v>
      </c>
      <c r="D17" s="18">
        <v>0.23748</v>
      </c>
      <c r="E17" s="16" t="s">
        <v>40</v>
      </c>
      <c r="F17" s="25">
        <v>3.7</v>
      </c>
      <c r="G17" s="16">
        <v>4.5475000000000003</v>
      </c>
      <c r="H17" s="26">
        <v>16.825750000000003</v>
      </c>
    </row>
    <row r="18" spans="1:8" ht="25.5" x14ac:dyDescent="0.25">
      <c r="A18" s="15" t="s">
        <v>41</v>
      </c>
      <c r="B18" s="16" t="s">
        <v>42</v>
      </c>
      <c r="C18" s="17" t="s">
        <v>43</v>
      </c>
      <c r="D18" s="18">
        <v>0.23748</v>
      </c>
      <c r="E18" s="16" t="s">
        <v>44</v>
      </c>
      <c r="F18" s="25">
        <v>2.25</v>
      </c>
      <c r="G18" s="16">
        <v>73.069999999999993</v>
      </c>
      <c r="H18" s="26">
        <v>164.40749999999997</v>
      </c>
    </row>
    <row r="19" spans="1:8" ht="38.25" x14ac:dyDescent="0.25">
      <c r="A19" s="15" t="s">
        <v>45</v>
      </c>
      <c r="B19" s="16" t="s">
        <v>46</v>
      </c>
      <c r="C19" s="17" t="s">
        <v>47</v>
      </c>
      <c r="D19" s="18">
        <v>0.23748</v>
      </c>
      <c r="E19" s="16" t="s">
        <v>48</v>
      </c>
      <c r="F19" s="25">
        <v>32.64</v>
      </c>
      <c r="G19" s="16">
        <v>21.633357</v>
      </c>
      <c r="H19" s="26">
        <v>706.11277247999999</v>
      </c>
    </row>
    <row r="20" spans="1:8" ht="38.25" x14ac:dyDescent="0.25">
      <c r="A20" s="15">
        <v>97633</v>
      </c>
      <c r="B20" s="16" t="s">
        <v>49</v>
      </c>
      <c r="C20" s="17" t="s">
        <v>50</v>
      </c>
      <c r="D20" s="18">
        <v>0.23748</v>
      </c>
      <c r="E20" s="16" t="s">
        <v>48</v>
      </c>
      <c r="F20" s="25">
        <v>16.04</v>
      </c>
      <c r="G20" s="16">
        <v>18.809999999999999</v>
      </c>
      <c r="H20" s="26">
        <v>301.71239999999995</v>
      </c>
    </row>
    <row r="21" spans="1:8" x14ac:dyDescent="0.25">
      <c r="A21" s="115" t="s">
        <v>15</v>
      </c>
      <c r="B21" s="116">
        <v>3</v>
      </c>
      <c r="C21" s="117" t="s">
        <v>51</v>
      </c>
      <c r="D21" s="118" t="s">
        <v>17</v>
      </c>
      <c r="E21" s="116" t="s">
        <v>17</v>
      </c>
      <c r="F21" s="119" t="s">
        <v>17</v>
      </c>
      <c r="G21" s="116" t="s">
        <v>17</v>
      </c>
      <c r="H21" s="120">
        <v>432.96512139999987</v>
      </c>
    </row>
    <row r="22" spans="1:8" x14ac:dyDescent="0.25">
      <c r="A22" s="109" t="s">
        <v>18</v>
      </c>
      <c r="B22" s="110">
        <v>3.01</v>
      </c>
      <c r="C22" s="111" t="s">
        <v>52</v>
      </c>
      <c r="D22" s="112" t="s">
        <v>17</v>
      </c>
      <c r="E22" s="110" t="s">
        <v>17</v>
      </c>
      <c r="F22" s="113" t="s">
        <v>17</v>
      </c>
      <c r="G22" s="110" t="s">
        <v>17</v>
      </c>
      <c r="H22" s="114">
        <v>432.96512139999999</v>
      </c>
    </row>
    <row r="23" spans="1:8" ht="38.25" x14ac:dyDescent="0.25">
      <c r="A23" s="15" t="s">
        <v>53</v>
      </c>
      <c r="B23" s="16" t="s">
        <v>54</v>
      </c>
      <c r="C23" s="17" t="s">
        <v>55</v>
      </c>
      <c r="D23" s="18">
        <v>0.23748</v>
      </c>
      <c r="E23" s="16" t="s">
        <v>48</v>
      </c>
      <c r="F23" s="25">
        <v>1.4</v>
      </c>
      <c r="G23" s="16">
        <v>111.728301</v>
      </c>
      <c r="H23" s="26">
        <v>156.41962139999998</v>
      </c>
    </row>
    <row r="24" spans="1:8" ht="51" x14ac:dyDescent="0.25">
      <c r="A24" s="15">
        <v>103357</v>
      </c>
      <c r="B24" s="16" t="s">
        <v>56</v>
      </c>
      <c r="C24" s="17" t="s">
        <v>57</v>
      </c>
      <c r="D24" s="18">
        <v>0.23748</v>
      </c>
      <c r="E24" s="16" t="s">
        <v>48</v>
      </c>
      <c r="F24" s="25">
        <v>6.53</v>
      </c>
      <c r="G24" s="16">
        <v>42.35</v>
      </c>
      <c r="H24" s="26">
        <v>276.5455</v>
      </c>
    </row>
    <row r="25" spans="1:8" x14ac:dyDescent="0.25">
      <c r="A25" s="115" t="s">
        <v>15</v>
      </c>
      <c r="B25" s="116">
        <v>4</v>
      </c>
      <c r="C25" s="117" t="s">
        <v>58</v>
      </c>
      <c r="D25" s="118" t="s">
        <v>17</v>
      </c>
      <c r="E25" s="116" t="s">
        <v>17</v>
      </c>
      <c r="F25" s="119" t="s">
        <v>17</v>
      </c>
      <c r="G25" s="116" t="s">
        <v>17</v>
      </c>
      <c r="H25" s="120">
        <v>3387.18677252</v>
      </c>
    </row>
    <row r="26" spans="1:8" x14ac:dyDescent="0.25">
      <c r="A26" s="109" t="s">
        <v>18</v>
      </c>
      <c r="B26" s="110">
        <v>4.01</v>
      </c>
      <c r="C26" s="111" t="s">
        <v>59</v>
      </c>
      <c r="D26" s="112" t="s">
        <v>17</v>
      </c>
      <c r="E26" s="110" t="s">
        <v>17</v>
      </c>
      <c r="F26" s="113" t="s">
        <v>17</v>
      </c>
      <c r="G26" s="110" t="s">
        <v>17</v>
      </c>
      <c r="H26" s="114">
        <v>1152.8663395200001</v>
      </c>
    </row>
    <row r="27" spans="1:8" ht="63.75" x14ac:dyDescent="0.25">
      <c r="A27" s="15" t="s">
        <v>60</v>
      </c>
      <c r="B27" s="16" t="s">
        <v>61</v>
      </c>
      <c r="C27" s="17" t="s">
        <v>62</v>
      </c>
      <c r="D27" s="18">
        <v>0.23748</v>
      </c>
      <c r="E27" s="16" t="s">
        <v>48</v>
      </c>
      <c r="F27" s="25">
        <v>32.24</v>
      </c>
      <c r="G27" s="16">
        <v>35.758881498759308</v>
      </c>
      <c r="H27" s="26">
        <v>1152.8663395200001</v>
      </c>
    </row>
    <row r="28" spans="1:8" x14ac:dyDescent="0.25">
      <c r="A28" s="109" t="s">
        <v>18</v>
      </c>
      <c r="B28" s="110">
        <v>4.0199999999999996</v>
      </c>
      <c r="C28" s="111" t="s">
        <v>63</v>
      </c>
      <c r="D28" s="112" t="s">
        <v>17</v>
      </c>
      <c r="E28" s="110" t="s">
        <v>17</v>
      </c>
      <c r="F28" s="113" t="s">
        <v>17</v>
      </c>
      <c r="G28" s="110" t="s">
        <v>17</v>
      </c>
      <c r="H28" s="114">
        <v>2234.3204329999999</v>
      </c>
    </row>
    <row r="29" spans="1:8" ht="25.5" x14ac:dyDescent="0.25">
      <c r="A29" s="15" t="s">
        <v>64</v>
      </c>
      <c r="B29" s="16" t="s">
        <v>65</v>
      </c>
      <c r="C29" s="17" t="s">
        <v>66</v>
      </c>
      <c r="D29" s="18">
        <v>0.23748</v>
      </c>
      <c r="E29" s="16" t="s">
        <v>40</v>
      </c>
      <c r="F29" s="25">
        <v>11.93</v>
      </c>
      <c r="G29" s="16">
        <v>30.7881</v>
      </c>
      <c r="H29" s="26">
        <v>367.30203299999999</v>
      </c>
    </row>
    <row r="30" spans="1:8" ht="63.75" x14ac:dyDescent="0.25">
      <c r="A30" s="15">
        <v>94207</v>
      </c>
      <c r="B30" s="16" t="s">
        <v>67</v>
      </c>
      <c r="C30" s="17" t="s">
        <v>68</v>
      </c>
      <c r="D30" s="18">
        <v>0.23748</v>
      </c>
      <c r="E30" s="16" t="s">
        <v>48</v>
      </c>
      <c r="F30" s="25">
        <v>32.24</v>
      </c>
      <c r="G30" s="16">
        <v>57.91</v>
      </c>
      <c r="H30" s="26">
        <v>1867.0183999999999</v>
      </c>
    </row>
    <row r="31" spans="1:8" x14ac:dyDescent="0.25">
      <c r="A31" s="115" t="s">
        <v>15</v>
      </c>
      <c r="B31" s="116">
        <v>5</v>
      </c>
      <c r="C31" s="117" t="s">
        <v>69</v>
      </c>
      <c r="D31" s="118" t="s">
        <v>17</v>
      </c>
      <c r="E31" s="116" t="s">
        <v>17</v>
      </c>
      <c r="F31" s="119" t="s">
        <v>17</v>
      </c>
      <c r="G31" s="116" t="s">
        <v>17</v>
      </c>
      <c r="H31" s="120">
        <v>6398.9230080000025</v>
      </c>
    </row>
    <row r="32" spans="1:8" x14ac:dyDescent="0.25">
      <c r="A32" s="109" t="s">
        <v>18</v>
      </c>
      <c r="B32" s="110">
        <v>5.01</v>
      </c>
      <c r="C32" s="111" t="s">
        <v>70</v>
      </c>
      <c r="D32" s="112" t="s">
        <v>17</v>
      </c>
      <c r="E32" s="110" t="s">
        <v>17</v>
      </c>
      <c r="F32" s="113" t="s">
        <v>17</v>
      </c>
      <c r="G32" s="110" t="s">
        <v>17</v>
      </c>
      <c r="H32" s="114">
        <v>212.84619999999998</v>
      </c>
    </row>
    <row r="33" spans="1:8" ht="51" x14ac:dyDescent="0.25">
      <c r="A33" s="15">
        <v>87878</v>
      </c>
      <c r="B33" s="16" t="s">
        <v>71</v>
      </c>
      <c r="C33" s="17" t="s">
        <v>72</v>
      </c>
      <c r="D33" s="18">
        <v>0.23748</v>
      </c>
      <c r="E33" s="16" t="s">
        <v>48</v>
      </c>
      <c r="F33" s="25">
        <v>6.29</v>
      </c>
      <c r="G33" s="16">
        <v>3.91</v>
      </c>
      <c r="H33" s="26">
        <v>24.593900000000001</v>
      </c>
    </row>
    <row r="34" spans="1:8" ht="63.75" x14ac:dyDescent="0.25">
      <c r="A34" s="15">
        <v>87893</v>
      </c>
      <c r="B34" s="16" t="s">
        <v>73</v>
      </c>
      <c r="C34" s="17" t="s">
        <v>74</v>
      </c>
      <c r="D34" s="18">
        <v>0.23748</v>
      </c>
      <c r="E34" s="16" t="s">
        <v>48</v>
      </c>
      <c r="F34" s="25">
        <v>30.71</v>
      </c>
      <c r="G34" s="16">
        <v>6.13</v>
      </c>
      <c r="H34" s="26">
        <v>188.25229999999999</v>
      </c>
    </row>
    <row r="35" spans="1:8" x14ac:dyDescent="0.25">
      <c r="A35" s="109" t="s">
        <v>18</v>
      </c>
      <c r="B35" s="110">
        <v>5.0199999999999996</v>
      </c>
      <c r="C35" s="111" t="s">
        <v>75</v>
      </c>
      <c r="D35" s="112" t="s">
        <v>17</v>
      </c>
      <c r="E35" s="110" t="s">
        <v>17</v>
      </c>
      <c r="F35" s="113" t="s">
        <v>17</v>
      </c>
      <c r="G35" s="110" t="s">
        <v>17</v>
      </c>
      <c r="H35" s="114">
        <v>2349.0236000000004</v>
      </c>
    </row>
    <row r="36" spans="1:8" ht="63.75" x14ac:dyDescent="0.25">
      <c r="A36" s="109">
        <v>87811</v>
      </c>
      <c r="B36" s="110" t="s">
        <v>76</v>
      </c>
      <c r="C36" s="111" t="s">
        <v>77</v>
      </c>
      <c r="D36" s="112">
        <v>0.23748</v>
      </c>
      <c r="E36" s="110" t="s">
        <v>48</v>
      </c>
      <c r="F36" s="113">
        <v>28.78</v>
      </c>
      <c r="G36" s="110">
        <v>81.62</v>
      </c>
      <c r="H36" s="114">
        <v>2349.0236000000004</v>
      </c>
    </row>
    <row r="37" spans="1:8" x14ac:dyDescent="0.25">
      <c r="A37" s="109" t="s">
        <v>18</v>
      </c>
      <c r="B37" s="110">
        <v>5.0299999999999994</v>
      </c>
      <c r="C37" s="111" t="s">
        <v>78</v>
      </c>
      <c r="D37" s="112" t="s">
        <v>17</v>
      </c>
      <c r="E37" s="110" t="s">
        <v>17</v>
      </c>
      <c r="F37" s="113" t="s">
        <v>17</v>
      </c>
      <c r="G37" s="110" t="s">
        <v>17</v>
      </c>
      <c r="H37" s="114">
        <v>3837.0532080000003</v>
      </c>
    </row>
    <row r="38" spans="1:8" ht="63.75" x14ac:dyDescent="0.25">
      <c r="A38" s="15" t="s">
        <v>79</v>
      </c>
      <c r="B38" s="16" t="s">
        <v>80</v>
      </c>
      <c r="C38" s="17" t="s">
        <v>81</v>
      </c>
      <c r="D38" s="18">
        <v>0.23748</v>
      </c>
      <c r="E38" s="16" t="s">
        <v>48</v>
      </c>
      <c r="F38" s="25">
        <v>28.78</v>
      </c>
      <c r="G38" s="16">
        <v>133.3236</v>
      </c>
      <c r="H38" s="26">
        <v>3837.0532080000003</v>
      </c>
    </row>
    <row r="39" spans="1:8" x14ac:dyDescent="0.25">
      <c r="A39" s="115" t="s">
        <v>15</v>
      </c>
      <c r="B39" s="116">
        <v>6</v>
      </c>
      <c r="C39" s="117" t="s">
        <v>82</v>
      </c>
      <c r="D39" s="118" t="s">
        <v>17</v>
      </c>
      <c r="E39" s="116" t="s">
        <v>17</v>
      </c>
      <c r="F39" s="119" t="s">
        <v>17</v>
      </c>
      <c r="G39" s="116" t="s">
        <v>17</v>
      </c>
      <c r="H39" s="120">
        <v>345.18360000000001</v>
      </c>
    </row>
    <row r="40" spans="1:8" x14ac:dyDescent="0.25">
      <c r="A40" s="109" t="s">
        <v>18</v>
      </c>
      <c r="B40" s="110">
        <v>6.01</v>
      </c>
      <c r="C40" s="111" t="s">
        <v>83</v>
      </c>
      <c r="D40" s="112" t="s">
        <v>17</v>
      </c>
      <c r="E40" s="110" t="s">
        <v>17</v>
      </c>
      <c r="F40" s="113" t="s">
        <v>17</v>
      </c>
      <c r="G40" s="110" t="s">
        <v>17</v>
      </c>
      <c r="H40" s="114">
        <v>345.18360000000001</v>
      </c>
    </row>
    <row r="41" spans="1:8" ht="38.25" x14ac:dyDescent="0.25">
      <c r="A41" s="15">
        <v>98546</v>
      </c>
      <c r="B41" s="16" t="s">
        <v>84</v>
      </c>
      <c r="C41" s="17" t="s">
        <v>85</v>
      </c>
      <c r="D41" s="18">
        <v>0.23748</v>
      </c>
      <c r="E41" s="16" t="s">
        <v>48</v>
      </c>
      <c r="F41" s="25">
        <v>3.58</v>
      </c>
      <c r="G41" s="16">
        <v>96.42</v>
      </c>
      <c r="H41" s="26">
        <v>345.18360000000001</v>
      </c>
    </row>
    <row r="42" spans="1:8" x14ac:dyDescent="0.25">
      <c r="A42" s="115" t="s">
        <v>15</v>
      </c>
      <c r="B42" s="116">
        <v>7</v>
      </c>
      <c r="C42" s="117" t="s">
        <v>86</v>
      </c>
      <c r="D42" s="118" t="s">
        <v>17</v>
      </c>
      <c r="E42" s="116" t="s">
        <v>17</v>
      </c>
      <c r="F42" s="119" t="s">
        <v>17</v>
      </c>
      <c r="G42" s="116" t="s">
        <v>17</v>
      </c>
      <c r="H42" s="120">
        <v>1020.9158000000001</v>
      </c>
    </row>
    <row r="43" spans="1:8" x14ac:dyDescent="0.25">
      <c r="A43" s="109" t="s">
        <v>18</v>
      </c>
      <c r="B43" s="110">
        <v>7.01</v>
      </c>
      <c r="C43" s="111" t="s">
        <v>87</v>
      </c>
      <c r="D43" s="112" t="s">
        <v>17</v>
      </c>
      <c r="E43" s="110" t="s">
        <v>17</v>
      </c>
      <c r="F43" s="113" t="s">
        <v>17</v>
      </c>
      <c r="G43" s="110" t="s">
        <v>17</v>
      </c>
      <c r="H43" s="114">
        <v>83.034599999999998</v>
      </c>
    </row>
    <row r="44" spans="1:8" ht="38.25" x14ac:dyDescent="0.25">
      <c r="A44" s="15">
        <v>95727</v>
      </c>
      <c r="B44" s="16" t="s">
        <v>88</v>
      </c>
      <c r="C44" s="17" t="s">
        <v>89</v>
      </c>
      <c r="D44" s="18">
        <v>0.23748</v>
      </c>
      <c r="E44" s="16" t="s">
        <v>40</v>
      </c>
      <c r="F44" s="25">
        <v>10.94</v>
      </c>
      <c r="G44" s="16">
        <v>7.59</v>
      </c>
      <c r="H44" s="26">
        <v>83.034599999999998</v>
      </c>
    </row>
    <row r="45" spans="1:8" x14ac:dyDescent="0.25">
      <c r="A45" s="109" t="s">
        <v>18</v>
      </c>
      <c r="B45" s="110">
        <v>7.02</v>
      </c>
      <c r="C45" s="111" t="s">
        <v>90</v>
      </c>
      <c r="D45" s="112" t="s">
        <v>17</v>
      </c>
      <c r="E45" s="110" t="s">
        <v>17</v>
      </c>
      <c r="F45" s="113" t="s">
        <v>17</v>
      </c>
      <c r="G45" s="110" t="s">
        <v>17</v>
      </c>
      <c r="H45" s="114">
        <v>755.71999999999991</v>
      </c>
    </row>
    <row r="46" spans="1:8" ht="38.25" x14ac:dyDescent="0.25">
      <c r="A46" s="15">
        <v>97594</v>
      </c>
      <c r="B46" s="16" t="s">
        <v>91</v>
      </c>
      <c r="C46" s="17" t="s">
        <v>92</v>
      </c>
      <c r="D46" s="18">
        <v>0.23748</v>
      </c>
      <c r="E46" s="16" t="s">
        <v>93</v>
      </c>
      <c r="F46" s="25">
        <v>7</v>
      </c>
      <c r="G46" s="16">
        <v>107.96</v>
      </c>
      <c r="H46" s="26">
        <v>755.71999999999991</v>
      </c>
    </row>
    <row r="47" spans="1:8" x14ac:dyDescent="0.25">
      <c r="A47" s="109" t="s">
        <v>18</v>
      </c>
      <c r="B47" s="110">
        <v>7.0299999999999994</v>
      </c>
      <c r="C47" s="111" t="s">
        <v>94</v>
      </c>
      <c r="D47" s="112" t="s">
        <v>17</v>
      </c>
      <c r="E47" s="110" t="s">
        <v>17</v>
      </c>
      <c r="F47" s="113" t="s">
        <v>17</v>
      </c>
      <c r="G47" s="110" t="s">
        <v>17</v>
      </c>
      <c r="H47" s="114">
        <v>182.16120000000001</v>
      </c>
    </row>
    <row r="48" spans="1:8" ht="38.25" x14ac:dyDescent="0.25">
      <c r="A48" s="15">
        <v>91926</v>
      </c>
      <c r="B48" s="16" t="s">
        <v>95</v>
      </c>
      <c r="C48" s="17" t="s">
        <v>96</v>
      </c>
      <c r="D48" s="18">
        <v>0.23748</v>
      </c>
      <c r="E48" s="16" t="s">
        <v>40</v>
      </c>
      <c r="F48" s="25">
        <v>21.88</v>
      </c>
      <c r="G48" s="16">
        <v>4.24</v>
      </c>
      <c r="H48" s="26">
        <v>92.771200000000007</v>
      </c>
    </row>
    <row r="49" spans="1:8" ht="25.5" x14ac:dyDescent="0.25">
      <c r="A49" s="15">
        <v>91936</v>
      </c>
      <c r="B49" s="16" t="s">
        <v>97</v>
      </c>
      <c r="C49" s="17" t="s">
        <v>98</v>
      </c>
      <c r="D49" s="18">
        <v>0.23748</v>
      </c>
      <c r="E49" s="16" t="s">
        <v>93</v>
      </c>
      <c r="F49" s="25">
        <v>7</v>
      </c>
      <c r="G49" s="16">
        <v>12.77</v>
      </c>
      <c r="H49" s="26">
        <v>89.39</v>
      </c>
    </row>
    <row r="50" spans="1:8" x14ac:dyDescent="0.25">
      <c r="A50" s="115" t="s">
        <v>15</v>
      </c>
      <c r="B50" s="116">
        <v>8</v>
      </c>
      <c r="C50" s="117" t="s">
        <v>99</v>
      </c>
      <c r="D50" s="118" t="s">
        <v>17</v>
      </c>
      <c r="E50" s="116" t="s">
        <v>17</v>
      </c>
      <c r="F50" s="119" t="s">
        <v>17</v>
      </c>
      <c r="G50" s="116" t="s">
        <v>17</v>
      </c>
      <c r="H50" s="120">
        <v>2638.25</v>
      </c>
    </row>
    <row r="51" spans="1:8" x14ac:dyDescent="0.25">
      <c r="A51" s="109" t="s">
        <v>18</v>
      </c>
      <c r="B51" s="110">
        <v>8.01</v>
      </c>
      <c r="C51" s="111" t="s">
        <v>100</v>
      </c>
      <c r="D51" s="112" t="s">
        <v>17</v>
      </c>
      <c r="E51" s="110" t="s">
        <v>17</v>
      </c>
      <c r="F51" s="113" t="s">
        <v>17</v>
      </c>
      <c r="G51" s="110" t="s">
        <v>17</v>
      </c>
      <c r="H51" s="114">
        <v>2638.25</v>
      </c>
    </row>
    <row r="52" spans="1:8" ht="25.5" x14ac:dyDescent="0.25">
      <c r="A52" s="15" t="s">
        <v>101</v>
      </c>
      <c r="B52" s="16" t="s">
        <v>102</v>
      </c>
      <c r="C52" s="17" t="s">
        <v>103</v>
      </c>
      <c r="D52" s="18">
        <v>0.23748</v>
      </c>
      <c r="E52" s="16" t="s">
        <v>48</v>
      </c>
      <c r="F52" s="25">
        <v>25</v>
      </c>
      <c r="G52" s="16">
        <v>105.53</v>
      </c>
      <c r="H52" s="26">
        <v>2638.25</v>
      </c>
    </row>
    <row r="53" spans="1:8" x14ac:dyDescent="0.25">
      <c r="A53" s="115" t="s">
        <v>15</v>
      </c>
      <c r="B53" s="116">
        <v>9</v>
      </c>
      <c r="C53" s="117" t="s">
        <v>104</v>
      </c>
      <c r="D53" s="118" t="s">
        <v>17</v>
      </c>
      <c r="E53" s="116" t="s">
        <v>17</v>
      </c>
      <c r="F53" s="119" t="s">
        <v>17</v>
      </c>
      <c r="G53" s="116" t="s">
        <v>17</v>
      </c>
      <c r="H53" s="120">
        <v>89.712958400000005</v>
      </c>
    </row>
    <row r="54" spans="1:8" x14ac:dyDescent="0.25">
      <c r="A54" s="109" t="s">
        <v>18</v>
      </c>
      <c r="B54" s="110">
        <v>9.01</v>
      </c>
      <c r="C54" s="111" t="s">
        <v>105</v>
      </c>
      <c r="D54" s="112" t="s">
        <v>17</v>
      </c>
      <c r="E54" s="110" t="s">
        <v>17</v>
      </c>
      <c r="F54" s="113" t="s">
        <v>17</v>
      </c>
      <c r="G54" s="110" t="s">
        <v>17</v>
      </c>
      <c r="H54" s="114">
        <v>89.712958400000005</v>
      </c>
    </row>
    <row r="55" spans="1:8" x14ac:dyDescent="0.25">
      <c r="A55" s="15" t="s">
        <v>106</v>
      </c>
      <c r="B55" s="16" t="s">
        <v>107</v>
      </c>
      <c r="C55" s="17" t="s">
        <v>108</v>
      </c>
      <c r="D55" s="18">
        <v>0.23748</v>
      </c>
      <c r="E55" s="16" t="s">
        <v>48</v>
      </c>
      <c r="F55" s="25">
        <v>32.24</v>
      </c>
      <c r="G55" s="16">
        <v>2.7826599999999999</v>
      </c>
      <c r="H55" s="26">
        <v>89.712958400000005</v>
      </c>
    </row>
  </sheetData>
  <mergeCells count="2">
    <mergeCell ref="F2:G2"/>
    <mergeCell ref="F4:G4"/>
  </mergeCells>
  <conditionalFormatting sqref="H10 A10:F10">
    <cfRule type="expression" dxfId="278" priority="51">
      <formula>IF(AND($F11="-",$F10&lt;&gt;$F11),TRUE,FALSE)</formula>
    </cfRule>
    <cfRule type="expression" dxfId="277" priority="52" stopIfTrue="1">
      <formula>IF(AND($D10&lt;&gt;$C10,$D10=$G10),TRUE,FALSE)</formula>
    </cfRule>
  </conditionalFormatting>
  <conditionalFormatting sqref="H10 A10:F10">
    <cfRule type="expression" dxfId="276" priority="53" stopIfTrue="1">
      <formula>IF($F10="SUBGRUPO",TRUE,FALSE)</formula>
    </cfRule>
    <cfRule type="expression" dxfId="275" priority="54" stopIfTrue="1">
      <formula>IF(AND($D10=$C10,$D10=$G10,$C10&lt;&gt;"-"),TRUE,FALSE)</formula>
    </cfRule>
  </conditionalFormatting>
  <conditionalFormatting sqref="C9:C10">
    <cfRule type="cellIs" dxfId="274" priority="50" operator="equal">
      <formula>"unidade não cadastrada"</formula>
    </cfRule>
  </conditionalFormatting>
  <conditionalFormatting sqref="A11:F55 H11:H55">
    <cfRule type="expression" dxfId="273" priority="46">
      <formula>IF(AND($F12="-",$F11&lt;&gt;$F12),TRUE,FALSE)</formula>
    </cfRule>
    <cfRule type="expression" dxfId="272" priority="47" stopIfTrue="1">
      <formula>IF(AND($D11&lt;&gt;$C11,$D11=$G11),TRUE,FALSE)</formula>
    </cfRule>
  </conditionalFormatting>
  <conditionalFormatting sqref="A11:F55 H11:H55">
    <cfRule type="expression" dxfId="271" priority="48" stopIfTrue="1">
      <formula>IF($F11="SUBGRUPO",TRUE,FALSE)</formula>
    </cfRule>
    <cfRule type="expression" dxfId="270" priority="49" stopIfTrue="1">
      <formula>IF(AND($D11=$C11,$D11=$G11,$C11&lt;&gt;"-"),TRUE,FALSE)</formula>
    </cfRule>
  </conditionalFormatting>
  <conditionalFormatting sqref="C11:C55">
    <cfRule type="cellIs" dxfId="269" priority="45" operator="equal">
      <formula>"unidade não cadastrada"</formula>
    </cfRule>
  </conditionalFormatting>
  <conditionalFormatting sqref="F1">
    <cfRule type="cellIs" dxfId="268" priority="44" operator="equal">
      <formula>"Planilha OrçaNote - © ConstruNote 2021"</formula>
    </cfRule>
  </conditionalFormatting>
  <conditionalFormatting sqref="G10">
    <cfRule type="expression" dxfId="267" priority="40">
      <formula>IF(AND($F11="-",$F10&lt;&gt;$F11),TRUE,FALSE)</formula>
    </cfRule>
    <cfRule type="expression" dxfId="266" priority="41" stopIfTrue="1">
      <formula>IF(AND($D10&lt;&gt;$C10,$D10=$G10),TRUE,FALSE)</formula>
    </cfRule>
  </conditionalFormatting>
  <conditionalFormatting sqref="G10">
    <cfRule type="expression" dxfId="265" priority="42" stopIfTrue="1">
      <formula>IF($F10="SUBGRUPO",TRUE,FALSE)</formula>
    </cfRule>
    <cfRule type="expression" dxfId="264" priority="43" stopIfTrue="1">
      <formula>IF(AND($D10=$C10,$D10=$G10,$C10&lt;&gt;"-"),TRUE,FALSE)</formula>
    </cfRule>
  </conditionalFormatting>
  <conditionalFormatting sqref="G10">
    <cfRule type="expression" dxfId="263" priority="36">
      <formula>IF(AND($F11="-",$F10&lt;&gt;$F11),TRUE,FALSE)</formula>
    </cfRule>
    <cfRule type="expression" dxfId="262" priority="37" stopIfTrue="1">
      <formula>IF(AND($D10&lt;&gt;$C10,$D10=$G10),TRUE,FALSE)</formula>
    </cfRule>
  </conditionalFormatting>
  <conditionalFormatting sqref="G10">
    <cfRule type="expression" dxfId="261" priority="38" stopIfTrue="1">
      <formula>IF($F10="SUBGRUPO",TRUE,FALSE)</formula>
    </cfRule>
    <cfRule type="expression" dxfId="260" priority="39" stopIfTrue="1">
      <formula>IF(AND($D10=$C10,$D10=$G10,$C10&lt;&gt;"-"),TRUE,FALSE)</formula>
    </cfRule>
  </conditionalFormatting>
  <conditionalFormatting sqref="G11:G55">
    <cfRule type="expression" dxfId="259" priority="32">
      <formula>IF(AND($F12="-",$F11&lt;&gt;$F12),TRUE,FALSE)</formula>
    </cfRule>
    <cfRule type="expression" dxfId="258" priority="33" stopIfTrue="1">
      <formula>IF(AND($D11&lt;&gt;$C11,$D11=$G11),TRUE,FALSE)</formula>
    </cfRule>
  </conditionalFormatting>
  <conditionalFormatting sqref="G11:G55">
    <cfRule type="expression" dxfId="257" priority="34" stopIfTrue="1">
      <formula>IF($F11="SUBGRUPO",TRUE,FALSE)</formula>
    </cfRule>
    <cfRule type="expression" dxfId="256" priority="35" stopIfTrue="1">
      <formula>IF(AND($D11=$C11,$D11=$G11,$C11&lt;&gt;"-"),TRUE,FALSE)</formula>
    </cfRule>
  </conditionalFormatting>
  <conditionalFormatting sqref="G11:G55">
    <cfRule type="expression" dxfId="255" priority="28">
      <formula>IF(AND($F12="-",$F11&lt;&gt;$F12),TRUE,FALSE)</formula>
    </cfRule>
    <cfRule type="expression" dxfId="254" priority="29" stopIfTrue="1">
      <formula>IF(AND($D11&lt;&gt;$C11,$D11=$G11),TRUE,FALSE)</formula>
    </cfRule>
  </conditionalFormatting>
  <conditionalFormatting sqref="G11:G55">
    <cfRule type="expression" dxfId="253" priority="30" stopIfTrue="1">
      <formula>IF($F11="SUBGRUPO",TRUE,FALSE)</formula>
    </cfRule>
    <cfRule type="expression" dxfId="252" priority="31" stopIfTrue="1">
      <formula>IF(AND($D11=$C11,$D11=$G11,$C11&lt;&gt;"-"),TRUE,FALSE)</formula>
    </cfRule>
  </conditionalFormatting>
  <dataValidations count="1">
    <dataValidation type="date" allowBlank="1" showInputMessage="1" showErrorMessage="1" sqref="C4" xr:uid="{3BB4CF79-564B-40A2-9FD8-09A79A5E9FD6}">
      <formula1>1</formula1>
      <formula2>55152</formula2>
    </dataValidation>
  </dataValidation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E503E-8905-4F3E-BCC3-CBF8722D2764}">
  <dimension ref="A1:H79"/>
  <sheetViews>
    <sheetView zoomScale="85" zoomScaleNormal="85" workbookViewId="0">
      <selection activeCell="C33" sqref="C33"/>
    </sheetView>
  </sheetViews>
  <sheetFormatPr defaultRowHeight="15" x14ac:dyDescent="0.25"/>
  <cols>
    <col min="1" max="1" width="19.28515625" customWidth="1"/>
    <col min="2" max="2" width="11.85546875" customWidth="1"/>
    <col min="3" max="3" width="62.5703125" style="71" customWidth="1"/>
    <col min="8" max="8" width="20.85546875" customWidth="1"/>
  </cols>
  <sheetData>
    <row r="1" spans="1:8" x14ac:dyDescent="0.25">
      <c r="A1" s="28"/>
      <c r="B1" s="29" t="s">
        <v>0</v>
      </c>
      <c r="C1" s="1" t="s">
        <v>1</v>
      </c>
      <c r="D1" s="31"/>
      <c r="E1" s="31"/>
      <c r="F1" s="19" t="s">
        <v>23</v>
      </c>
      <c r="G1" s="31"/>
      <c r="H1" s="31"/>
    </row>
    <row r="2" spans="1:8" x14ac:dyDescent="0.25">
      <c r="A2" s="32"/>
      <c r="B2" s="33" t="s">
        <v>2</v>
      </c>
      <c r="C2" s="2" t="s">
        <v>3</v>
      </c>
      <c r="D2" s="31"/>
      <c r="E2" s="31"/>
      <c r="F2" s="35" t="s">
        <v>24</v>
      </c>
      <c r="G2" s="35"/>
      <c r="H2" s="36">
        <f>SUMIF(A10:A4005,"Grupo",H10:H4005)</f>
        <v>16670.635682800006</v>
      </c>
    </row>
    <row r="3" spans="1:8" x14ac:dyDescent="0.25">
      <c r="A3" s="37"/>
      <c r="B3" s="33" t="s">
        <v>4</v>
      </c>
      <c r="C3" s="3" t="s">
        <v>5</v>
      </c>
      <c r="D3" s="31"/>
      <c r="E3" s="31"/>
      <c r="F3" s="39" t="s">
        <v>13</v>
      </c>
      <c r="G3" s="40"/>
      <c r="H3" s="41">
        <f>SUMPRODUCT(H10:H4814,$D10:$D4814)</f>
        <v>3958.9425619513449</v>
      </c>
    </row>
    <row r="4" spans="1:8" x14ac:dyDescent="0.25">
      <c r="A4" s="42"/>
      <c r="B4" s="33" t="s">
        <v>6</v>
      </c>
      <c r="C4" s="4">
        <v>44652</v>
      </c>
      <c r="D4" s="44"/>
      <c r="E4" s="31"/>
      <c r="F4" s="45" t="s">
        <v>25</v>
      </c>
      <c r="G4" s="45"/>
      <c r="H4" s="46">
        <f>SUM(H2:H3)</f>
        <v>20629.578244751352</v>
      </c>
    </row>
    <row r="5" spans="1:8" x14ac:dyDescent="0.25">
      <c r="A5" s="42"/>
      <c r="B5" s="33" t="s">
        <v>7</v>
      </c>
      <c r="C5" s="5" t="s">
        <v>207</v>
      </c>
      <c r="D5" s="48"/>
      <c r="E5" s="31"/>
      <c r="F5" s="49"/>
      <c r="G5" s="50"/>
      <c r="H5" s="51"/>
    </row>
    <row r="6" spans="1:8" x14ac:dyDescent="0.25">
      <c r="A6" s="42"/>
      <c r="B6" s="52"/>
      <c r="C6" s="6"/>
      <c r="D6" s="54"/>
      <c r="E6" s="31"/>
      <c r="F6" s="55"/>
      <c r="G6" s="50"/>
      <c r="H6" s="51"/>
    </row>
    <row r="7" spans="1:8" ht="18" x14ac:dyDescent="0.25">
      <c r="A7" s="7" t="s">
        <v>9</v>
      </c>
      <c r="B7" s="28"/>
      <c r="C7" s="8"/>
      <c r="D7" s="57"/>
      <c r="E7" s="31"/>
      <c r="F7" s="58"/>
      <c r="G7" s="59"/>
      <c r="H7" s="20" t="s">
        <v>26</v>
      </c>
    </row>
    <row r="8" spans="1:8" ht="26.25" x14ac:dyDescent="0.25">
      <c r="A8" s="9" t="s">
        <v>10</v>
      </c>
      <c r="B8" s="10" t="s">
        <v>11</v>
      </c>
      <c r="C8" s="11" t="s">
        <v>12</v>
      </c>
      <c r="D8" s="10" t="s">
        <v>13</v>
      </c>
      <c r="E8" s="10" t="s">
        <v>14</v>
      </c>
      <c r="F8" s="21" t="s">
        <v>27</v>
      </c>
      <c r="G8" s="10" t="s">
        <v>28</v>
      </c>
      <c r="H8" s="22" t="s">
        <v>29</v>
      </c>
    </row>
    <row r="9" spans="1:8" x14ac:dyDescent="0.25">
      <c r="A9" s="60"/>
      <c r="B9" s="61"/>
      <c r="C9" s="14"/>
      <c r="D9" s="62"/>
      <c r="E9" s="62"/>
      <c r="F9" s="63"/>
      <c r="G9" s="62"/>
      <c r="H9" s="64"/>
    </row>
    <row r="10" spans="1:8" x14ac:dyDescent="0.25">
      <c r="A10" s="136" t="s">
        <v>15</v>
      </c>
      <c r="B10" s="137">
        <v>1</v>
      </c>
      <c r="C10" s="138" t="s">
        <v>16</v>
      </c>
      <c r="D10" s="139" t="s">
        <v>17</v>
      </c>
      <c r="E10" s="137" t="s">
        <v>17</v>
      </c>
      <c r="F10" s="140" t="s">
        <v>17</v>
      </c>
      <c r="G10" s="137" t="s">
        <v>17</v>
      </c>
      <c r="H10" s="141">
        <v>1168.44</v>
      </c>
    </row>
    <row r="11" spans="1:8" s="27" customFormat="1" x14ac:dyDescent="0.25">
      <c r="A11" s="142" t="s">
        <v>18</v>
      </c>
      <c r="B11" s="143">
        <v>1.01</v>
      </c>
      <c r="C11" s="147" t="s">
        <v>19</v>
      </c>
      <c r="D11" s="144" t="s">
        <v>17</v>
      </c>
      <c r="E11" s="143" t="s">
        <v>17</v>
      </c>
      <c r="F11" s="145" t="s">
        <v>17</v>
      </c>
      <c r="G11" s="143" t="s">
        <v>17</v>
      </c>
      <c r="H11" s="146">
        <v>934.5</v>
      </c>
    </row>
    <row r="12" spans="1:8" ht="25.5" x14ac:dyDescent="0.25">
      <c r="A12" s="65">
        <v>90777</v>
      </c>
      <c r="B12" s="66" t="s">
        <v>20</v>
      </c>
      <c r="C12" s="17" t="s">
        <v>21</v>
      </c>
      <c r="D12" s="67">
        <v>0.23748</v>
      </c>
      <c r="E12" s="66" t="s">
        <v>22</v>
      </c>
      <c r="F12" s="68">
        <v>10</v>
      </c>
      <c r="G12" s="66">
        <v>93.45</v>
      </c>
      <c r="H12" s="69">
        <v>934.5</v>
      </c>
    </row>
    <row r="13" spans="1:8" x14ac:dyDescent="0.25">
      <c r="A13" s="65" t="s">
        <v>17</v>
      </c>
      <c r="B13" s="66" t="s">
        <v>261</v>
      </c>
      <c r="C13" s="17" t="s">
        <v>262</v>
      </c>
      <c r="D13" s="67" t="s">
        <v>17</v>
      </c>
      <c r="E13" s="66" t="s">
        <v>17</v>
      </c>
      <c r="F13" s="68">
        <v>10</v>
      </c>
      <c r="G13" s="66" t="s">
        <v>17</v>
      </c>
      <c r="H13" s="69" t="s">
        <v>17</v>
      </c>
    </row>
    <row r="14" spans="1:8" s="27" customFormat="1" x14ac:dyDescent="0.25">
      <c r="A14" s="142" t="s">
        <v>18</v>
      </c>
      <c r="B14" s="143">
        <v>1.02</v>
      </c>
      <c r="C14" s="147" t="s">
        <v>30</v>
      </c>
      <c r="D14" s="144" t="s">
        <v>17</v>
      </c>
      <c r="E14" s="143" t="s">
        <v>17</v>
      </c>
      <c r="F14" s="145" t="s">
        <v>17</v>
      </c>
      <c r="G14" s="143" t="s">
        <v>17</v>
      </c>
      <c r="H14" s="146">
        <v>233.94</v>
      </c>
    </row>
    <row r="15" spans="1:8" x14ac:dyDescent="0.25">
      <c r="A15" s="65" t="s">
        <v>31</v>
      </c>
      <c r="B15" s="66" t="s">
        <v>32</v>
      </c>
      <c r="C15" s="17" t="s">
        <v>33</v>
      </c>
      <c r="D15" s="67">
        <v>0.23748</v>
      </c>
      <c r="E15" s="66" t="s">
        <v>34</v>
      </c>
      <c r="F15" s="68">
        <v>1</v>
      </c>
      <c r="G15" s="66">
        <v>233.94</v>
      </c>
      <c r="H15" s="69">
        <v>233.94</v>
      </c>
    </row>
    <row r="16" spans="1:8" x14ac:dyDescent="0.25">
      <c r="A16" s="65" t="s">
        <v>17</v>
      </c>
      <c r="B16" s="66" t="s">
        <v>263</v>
      </c>
      <c r="C16" s="17" t="s">
        <v>264</v>
      </c>
      <c r="D16" s="67" t="s">
        <v>17</v>
      </c>
      <c r="E16" s="66" t="s">
        <v>17</v>
      </c>
      <c r="F16" s="68">
        <v>1</v>
      </c>
      <c r="G16" s="66" t="s">
        <v>17</v>
      </c>
      <c r="H16" s="69" t="s">
        <v>17</v>
      </c>
    </row>
    <row r="17" spans="1:8" x14ac:dyDescent="0.25">
      <c r="A17" s="136" t="s">
        <v>15</v>
      </c>
      <c r="B17" s="137">
        <v>2</v>
      </c>
      <c r="C17" s="138" t="s">
        <v>35</v>
      </c>
      <c r="D17" s="139" t="s">
        <v>17</v>
      </c>
      <c r="E17" s="137" t="s">
        <v>17</v>
      </c>
      <c r="F17" s="140" t="s">
        <v>17</v>
      </c>
      <c r="G17" s="137" t="s">
        <v>17</v>
      </c>
      <c r="H17" s="141">
        <v>1189.05842248</v>
      </c>
    </row>
    <row r="18" spans="1:8" s="27" customFormat="1" x14ac:dyDescent="0.25">
      <c r="A18" s="142" t="s">
        <v>18</v>
      </c>
      <c r="B18" s="143">
        <v>2.0099999999999998</v>
      </c>
      <c r="C18" s="147" t="s">
        <v>36</v>
      </c>
      <c r="D18" s="144" t="s">
        <v>17</v>
      </c>
      <c r="E18" s="143" t="s">
        <v>17</v>
      </c>
      <c r="F18" s="145" t="s">
        <v>17</v>
      </c>
      <c r="G18" s="143" t="s">
        <v>17</v>
      </c>
      <c r="H18" s="146">
        <v>1189.05842248</v>
      </c>
    </row>
    <row r="19" spans="1:8" ht="25.5" x14ac:dyDescent="0.25">
      <c r="A19" s="65" t="s">
        <v>37</v>
      </c>
      <c r="B19" s="66" t="s">
        <v>38</v>
      </c>
      <c r="C19" s="17" t="s">
        <v>39</v>
      </c>
      <c r="D19" s="67">
        <v>0.23748</v>
      </c>
      <c r="E19" s="66" t="s">
        <v>40</v>
      </c>
      <c r="F19" s="68">
        <v>3.7</v>
      </c>
      <c r="G19" s="66">
        <v>4.5475000000000003</v>
      </c>
      <c r="H19" s="69">
        <v>16.825750000000003</v>
      </c>
    </row>
    <row r="20" spans="1:8" x14ac:dyDescent="0.25">
      <c r="A20" s="65" t="s">
        <v>17</v>
      </c>
      <c r="B20" s="66" t="s">
        <v>265</v>
      </c>
      <c r="C20" s="17" t="s">
        <v>266</v>
      </c>
      <c r="D20" s="67" t="s">
        <v>17</v>
      </c>
      <c r="E20" s="66" t="s">
        <v>17</v>
      </c>
      <c r="F20" s="68">
        <v>3.7</v>
      </c>
      <c r="G20" s="66" t="s">
        <v>17</v>
      </c>
      <c r="H20" s="69" t="s">
        <v>17</v>
      </c>
    </row>
    <row r="21" spans="1:8" ht="25.5" x14ac:dyDescent="0.25">
      <c r="A21" s="65" t="s">
        <v>41</v>
      </c>
      <c r="B21" s="66" t="s">
        <v>42</v>
      </c>
      <c r="C21" s="17" t="s">
        <v>43</v>
      </c>
      <c r="D21" s="67">
        <v>0.23748</v>
      </c>
      <c r="E21" s="66" t="s">
        <v>44</v>
      </c>
      <c r="F21" s="68">
        <v>2.25</v>
      </c>
      <c r="G21" s="66">
        <v>73.069999999999993</v>
      </c>
      <c r="H21" s="69">
        <v>164.40749999999997</v>
      </c>
    </row>
    <row r="22" spans="1:8" x14ac:dyDescent="0.25">
      <c r="A22" s="65" t="s">
        <v>17</v>
      </c>
      <c r="B22" s="66" t="s">
        <v>267</v>
      </c>
      <c r="C22" s="17" t="s">
        <v>268</v>
      </c>
      <c r="D22" s="67" t="s">
        <v>17</v>
      </c>
      <c r="E22" s="66" t="s">
        <v>17</v>
      </c>
      <c r="F22" s="68">
        <v>0.24</v>
      </c>
      <c r="G22" s="66" t="s">
        <v>17</v>
      </c>
      <c r="H22" s="69" t="s">
        <v>17</v>
      </c>
    </row>
    <row r="23" spans="1:8" x14ac:dyDescent="0.25">
      <c r="A23" s="65" t="s">
        <v>17</v>
      </c>
      <c r="B23" s="66" t="s">
        <v>269</v>
      </c>
      <c r="C23" s="17" t="s">
        <v>270</v>
      </c>
      <c r="D23" s="67" t="s">
        <v>17</v>
      </c>
      <c r="E23" s="66" t="s">
        <v>17</v>
      </c>
      <c r="F23" s="68">
        <v>1.8</v>
      </c>
      <c r="G23" s="66" t="s">
        <v>17</v>
      </c>
      <c r="H23" s="69" t="s">
        <v>17</v>
      </c>
    </row>
    <row r="24" spans="1:8" x14ac:dyDescent="0.25">
      <c r="A24" s="65" t="s">
        <v>17</v>
      </c>
      <c r="B24" s="66" t="s">
        <v>271</v>
      </c>
      <c r="C24" s="17" t="s">
        <v>272</v>
      </c>
      <c r="D24" s="67" t="s">
        <v>17</v>
      </c>
      <c r="E24" s="66" t="s">
        <v>17</v>
      </c>
      <c r="F24" s="68">
        <v>0.21</v>
      </c>
      <c r="G24" s="66" t="s">
        <v>17</v>
      </c>
      <c r="H24" s="69" t="s">
        <v>17</v>
      </c>
    </row>
    <row r="25" spans="1:8" ht="38.25" x14ac:dyDescent="0.25">
      <c r="A25" s="65" t="s">
        <v>45</v>
      </c>
      <c r="B25" s="66" t="s">
        <v>46</v>
      </c>
      <c r="C25" s="17" t="s">
        <v>47</v>
      </c>
      <c r="D25" s="67">
        <v>0.23748</v>
      </c>
      <c r="E25" s="66" t="s">
        <v>48</v>
      </c>
      <c r="F25" s="68">
        <v>32.64</v>
      </c>
      <c r="G25" s="66">
        <v>21.633357</v>
      </c>
      <c r="H25" s="69">
        <v>706.11277247999999</v>
      </c>
    </row>
    <row r="26" spans="1:8" x14ac:dyDescent="0.25">
      <c r="A26" s="65" t="s">
        <v>17</v>
      </c>
      <c r="B26" s="66" t="s">
        <v>273</v>
      </c>
      <c r="C26" s="17" t="s">
        <v>274</v>
      </c>
      <c r="D26" s="67" t="s">
        <v>17</v>
      </c>
      <c r="E26" s="66" t="s">
        <v>17</v>
      </c>
      <c r="F26" s="68">
        <v>32.64</v>
      </c>
      <c r="G26" s="66" t="s">
        <v>17</v>
      </c>
      <c r="H26" s="69" t="s">
        <v>17</v>
      </c>
    </row>
    <row r="27" spans="1:8" ht="25.5" x14ac:dyDescent="0.25">
      <c r="A27" s="65">
        <v>97633</v>
      </c>
      <c r="B27" s="66" t="s">
        <v>49</v>
      </c>
      <c r="C27" s="17" t="s">
        <v>50</v>
      </c>
      <c r="D27" s="67">
        <v>0.23748</v>
      </c>
      <c r="E27" s="66" t="s">
        <v>48</v>
      </c>
      <c r="F27" s="68">
        <v>16.04</v>
      </c>
      <c r="G27" s="66">
        <v>18.809999999999999</v>
      </c>
      <c r="H27" s="69">
        <v>301.71239999999995</v>
      </c>
    </row>
    <row r="28" spans="1:8" x14ac:dyDescent="0.25">
      <c r="A28" s="65" t="s">
        <v>17</v>
      </c>
      <c r="B28" s="66" t="s">
        <v>275</v>
      </c>
      <c r="C28" s="17" t="s">
        <v>276</v>
      </c>
      <c r="D28" s="67" t="s">
        <v>17</v>
      </c>
      <c r="E28" s="66" t="s">
        <v>17</v>
      </c>
      <c r="F28" s="68">
        <v>16.04</v>
      </c>
      <c r="G28" s="66" t="s">
        <v>17</v>
      </c>
      <c r="H28" s="69" t="s">
        <v>17</v>
      </c>
    </row>
    <row r="29" spans="1:8" x14ac:dyDescent="0.25">
      <c r="A29" s="136" t="s">
        <v>15</v>
      </c>
      <c r="B29" s="137">
        <v>3</v>
      </c>
      <c r="C29" s="138" t="s">
        <v>51</v>
      </c>
      <c r="D29" s="139" t="s">
        <v>17</v>
      </c>
      <c r="E29" s="137" t="s">
        <v>17</v>
      </c>
      <c r="F29" s="140" t="s">
        <v>17</v>
      </c>
      <c r="G29" s="137" t="s">
        <v>17</v>
      </c>
      <c r="H29" s="141">
        <v>432.96512139999987</v>
      </c>
    </row>
    <row r="30" spans="1:8" s="27" customFormat="1" x14ac:dyDescent="0.25">
      <c r="A30" s="142" t="s">
        <v>18</v>
      </c>
      <c r="B30" s="143">
        <v>3.01</v>
      </c>
      <c r="C30" s="147" t="s">
        <v>52</v>
      </c>
      <c r="D30" s="144" t="s">
        <v>17</v>
      </c>
      <c r="E30" s="143" t="s">
        <v>17</v>
      </c>
      <c r="F30" s="145" t="s">
        <v>17</v>
      </c>
      <c r="G30" s="143" t="s">
        <v>17</v>
      </c>
      <c r="H30" s="146">
        <v>432.96512139999999</v>
      </c>
    </row>
    <row r="31" spans="1:8" ht="25.5" x14ac:dyDescent="0.25">
      <c r="A31" s="65" t="s">
        <v>53</v>
      </c>
      <c r="B31" s="66" t="s">
        <v>54</v>
      </c>
      <c r="C31" s="17" t="s">
        <v>55</v>
      </c>
      <c r="D31" s="67">
        <v>0.23748</v>
      </c>
      <c r="E31" s="66" t="s">
        <v>48</v>
      </c>
      <c r="F31" s="68">
        <v>1.4</v>
      </c>
      <c r="G31" s="66">
        <v>111.728301</v>
      </c>
      <c r="H31" s="69">
        <v>156.41962139999998</v>
      </c>
    </row>
    <row r="32" spans="1:8" ht="25.5" x14ac:dyDescent="0.25">
      <c r="A32" s="65" t="s">
        <v>17</v>
      </c>
      <c r="B32" s="66" t="s">
        <v>277</v>
      </c>
      <c r="C32" s="17" t="s">
        <v>278</v>
      </c>
      <c r="D32" s="67" t="s">
        <v>17</v>
      </c>
      <c r="E32" s="66" t="s">
        <v>17</v>
      </c>
      <c r="F32" s="68">
        <v>1.4</v>
      </c>
      <c r="G32" s="66" t="s">
        <v>17</v>
      </c>
      <c r="H32" s="69" t="s">
        <v>17</v>
      </c>
    </row>
    <row r="33" spans="1:8" ht="38.25" x14ac:dyDescent="0.25">
      <c r="A33" s="65">
        <v>103357</v>
      </c>
      <c r="B33" s="66" t="s">
        <v>56</v>
      </c>
      <c r="C33" s="17" t="s">
        <v>57</v>
      </c>
      <c r="D33" s="67">
        <v>0.23748</v>
      </c>
      <c r="E33" s="66" t="s">
        <v>48</v>
      </c>
      <c r="F33" s="68">
        <v>6.53</v>
      </c>
      <c r="G33" s="66">
        <v>42.35</v>
      </c>
      <c r="H33" s="69">
        <v>276.5455</v>
      </c>
    </row>
    <row r="34" spans="1:8" x14ac:dyDescent="0.25">
      <c r="A34" s="65" t="s">
        <v>17</v>
      </c>
      <c r="B34" s="66" t="s">
        <v>279</v>
      </c>
      <c r="C34" s="17" t="s">
        <v>280</v>
      </c>
      <c r="D34" s="67" t="s">
        <v>17</v>
      </c>
      <c r="E34" s="66" t="s">
        <v>17</v>
      </c>
      <c r="F34" s="68">
        <v>6.53</v>
      </c>
      <c r="G34" s="66" t="s">
        <v>17</v>
      </c>
      <c r="H34" s="69" t="s">
        <v>17</v>
      </c>
    </row>
    <row r="35" spans="1:8" x14ac:dyDescent="0.25">
      <c r="A35" s="136" t="s">
        <v>15</v>
      </c>
      <c r="B35" s="137">
        <v>4</v>
      </c>
      <c r="C35" s="138" t="s">
        <v>58</v>
      </c>
      <c r="D35" s="139" t="s">
        <v>17</v>
      </c>
      <c r="E35" s="137" t="s">
        <v>17</v>
      </c>
      <c r="F35" s="140" t="s">
        <v>17</v>
      </c>
      <c r="G35" s="137" t="s">
        <v>17</v>
      </c>
      <c r="H35" s="141">
        <v>3387.18677252</v>
      </c>
    </row>
    <row r="36" spans="1:8" s="27" customFormat="1" x14ac:dyDescent="0.25">
      <c r="A36" s="142" t="s">
        <v>18</v>
      </c>
      <c r="B36" s="143">
        <v>4.01</v>
      </c>
      <c r="C36" s="147" t="s">
        <v>59</v>
      </c>
      <c r="D36" s="144" t="s">
        <v>17</v>
      </c>
      <c r="E36" s="143" t="s">
        <v>17</v>
      </c>
      <c r="F36" s="145" t="s">
        <v>17</v>
      </c>
      <c r="G36" s="143" t="s">
        <v>17</v>
      </c>
      <c r="H36" s="146">
        <v>1152.8663395200001</v>
      </c>
    </row>
    <row r="37" spans="1:8" ht="51" x14ac:dyDescent="0.25">
      <c r="A37" s="65" t="s">
        <v>60</v>
      </c>
      <c r="B37" s="66" t="s">
        <v>61</v>
      </c>
      <c r="C37" s="17" t="s">
        <v>62</v>
      </c>
      <c r="D37" s="67">
        <v>0.23748</v>
      </c>
      <c r="E37" s="66" t="s">
        <v>48</v>
      </c>
      <c r="F37" s="68">
        <v>32.24</v>
      </c>
      <c r="G37" s="66">
        <v>35.758881498759308</v>
      </c>
      <c r="H37" s="69">
        <v>1152.8663395200001</v>
      </c>
    </row>
    <row r="38" spans="1:8" x14ac:dyDescent="0.25">
      <c r="A38" s="65" t="s">
        <v>17</v>
      </c>
      <c r="B38" s="66" t="s">
        <v>281</v>
      </c>
      <c r="C38" s="17" t="s">
        <v>282</v>
      </c>
      <c r="D38" s="67" t="s">
        <v>17</v>
      </c>
      <c r="E38" s="66" t="s">
        <v>17</v>
      </c>
      <c r="F38" s="68">
        <v>32.24</v>
      </c>
      <c r="G38" s="66" t="s">
        <v>17</v>
      </c>
      <c r="H38" s="69" t="s">
        <v>17</v>
      </c>
    </row>
    <row r="39" spans="1:8" s="27" customFormat="1" x14ac:dyDescent="0.25">
      <c r="A39" s="142" t="s">
        <v>18</v>
      </c>
      <c r="B39" s="143">
        <v>4.0199999999999996</v>
      </c>
      <c r="C39" s="147" t="s">
        <v>63</v>
      </c>
      <c r="D39" s="144" t="s">
        <v>17</v>
      </c>
      <c r="E39" s="143" t="s">
        <v>17</v>
      </c>
      <c r="F39" s="145" t="s">
        <v>17</v>
      </c>
      <c r="G39" s="143" t="s">
        <v>17</v>
      </c>
      <c r="H39" s="146">
        <v>2234.3204329999999</v>
      </c>
    </row>
    <row r="40" spans="1:8" ht="25.5" x14ac:dyDescent="0.25">
      <c r="A40" s="65" t="s">
        <v>64</v>
      </c>
      <c r="B40" s="66" t="s">
        <v>65</v>
      </c>
      <c r="C40" s="17" t="s">
        <v>66</v>
      </c>
      <c r="D40" s="67">
        <v>0.23748</v>
      </c>
      <c r="E40" s="66" t="s">
        <v>40</v>
      </c>
      <c r="F40" s="68">
        <v>11.93</v>
      </c>
      <c r="G40" s="66">
        <v>30.7881</v>
      </c>
      <c r="H40" s="69">
        <v>367.30203299999999</v>
      </c>
    </row>
    <row r="41" spans="1:8" x14ac:dyDescent="0.25">
      <c r="A41" s="65" t="s">
        <v>17</v>
      </c>
      <c r="B41" s="66" t="s">
        <v>283</v>
      </c>
      <c r="C41" s="17" t="s">
        <v>284</v>
      </c>
      <c r="D41" s="67" t="s">
        <v>17</v>
      </c>
      <c r="E41" s="66" t="s">
        <v>17</v>
      </c>
      <c r="F41" s="68">
        <v>11.93</v>
      </c>
      <c r="G41" s="66" t="s">
        <v>17</v>
      </c>
      <c r="H41" s="69" t="s">
        <v>17</v>
      </c>
    </row>
    <row r="42" spans="1:8" ht="51" x14ac:dyDescent="0.25">
      <c r="A42" s="65">
        <v>94207</v>
      </c>
      <c r="B42" s="66" t="s">
        <v>67</v>
      </c>
      <c r="C42" s="17" t="s">
        <v>68</v>
      </c>
      <c r="D42" s="67">
        <v>0.23748</v>
      </c>
      <c r="E42" s="66" t="s">
        <v>48</v>
      </c>
      <c r="F42" s="68">
        <v>32.24</v>
      </c>
      <c r="G42" s="66">
        <v>57.91</v>
      </c>
      <c r="H42" s="69">
        <v>1867.0183999999999</v>
      </c>
    </row>
    <row r="43" spans="1:8" x14ac:dyDescent="0.25">
      <c r="A43" s="65" t="s">
        <v>17</v>
      </c>
      <c r="B43" s="66" t="s">
        <v>285</v>
      </c>
      <c r="C43" s="17" t="s">
        <v>286</v>
      </c>
      <c r="D43" s="67" t="s">
        <v>17</v>
      </c>
      <c r="E43" s="66" t="s">
        <v>17</v>
      </c>
      <c r="F43" s="68">
        <v>32.24</v>
      </c>
      <c r="G43" s="66" t="s">
        <v>17</v>
      </c>
      <c r="H43" s="69" t="s">
        <v>17</v>
      </c>
    </row>
    <row r="44" spans="1:8" x14ac:dyDescent="0.25">
      <c r="A44" s="136" t="s">
        <v>15</v>
      </c>
      <c r="B44" s="137">
        <v>5</v>
      </c>
      <c r="C44" s="138" t="s">
        <v>69</v>
      </c>
      <c r="D44" s="139" t="s">
        <v>17</v>
      </c>
      <c r="E44" s="137" t="s">
        <v>17</v>
      </c>
      <c r="F44" s="140" t="s">
        <v>17</v>
      </c>
      <c r="G44" s="137" t="s">
        <v>17</v>
      </c>
      <c r="H44" s="141">
        <v>6398.9230080000025</v>
      </c>
    </row>
    <row r="45" spans="1:8" s="27" customFormat="1" x14ac:dyDescent="0.25">
      <c r="A45" s="142" t="s">
        <v>18</v>
      </c>
      <c r="B45" s="143">
        <v>5.01</v>
      </c>
      <c r="C45" s="147" t="s">
        <v>70</v>
      </c>
      <c r="D45" s="144" t="s">
        <v>17</v>
      </c>
      <c r="E45" s="143" t="s">
        <v>17</v>
      </c>
      <c r="F45" s="145" t="s">
        <v>17</v>
      </c>
      <c r="G45" s="143" t="s">
        <v>17</v>
      </c>
      <c r="H45" s="146">
        <v>212.84619999999998</v>
      </c>
    </row>
    <row r="46" spans="1:8" ht="38.25" x14ac:dyDescent="0.25">
      <c r="A46" s="65">
        <v>87878</v>
      </c>
      <c r="B46" s="66" t="s">
        <v>71</v>
      </c>
      <c r="C46" s="17" t="s">
        <v>72</v>
      </c>
      <c r="D46" s="67">
        <v>0.23748</v>
      </c>
      <c r="E46" s="66" t="s">
        <v>48</v>
      </c>
      <c r="F46" s="68">
        <v>6.29</v>
      </c>
      <c r="G46" s="66">
        <v>3.91</v>
      </c>
      <c r="H46" s="69">
        <v>24.593900000000001</v>
      </c>
    </row>
    <row r="47" spans="1:8" x14ac:dyDescent="0.25">
      <c r="A47" s="65" t="s">
        <v>17</v>
      </c>
      <c r="B47" s="66" t="s">
        <v>287</v>
      </c>
      <c r="C47" s="17" t="s">
        <v>288</v>
      </c>
      <c r="D47" s="67" t="s">
        <v>17</v>
      </c>
      <c r="E47" s="66" t="s">
        <v>17</v>
      </c>
      <c r="F47" s="68">
        <v>6.29</v>
      </c>
      <c r="G47" s="66" t="s">
        <v>17</v>
      </c>
      <c r="H47" s="69" t="s">
        <v>17</v>
      </c>
    </row>
    <row r="48" spans="1:8" ht="51" x14ac:dyDescent="0.25">
      <c r="A48" s="65">
        <v>87893</v>
      </c>
      <c r="B48" s="66" t="s">
        <v>73</v>
      </c>
      <c r="C48" s="17" t="s">
        <v>74</v>
      </c>
      <c r="D48" s="67">
        <v>0.23748</v>
      </c>
      <c r="E48" s="66" t="s">
        <v>48</v>
      </c>
      <c r="F48" s="68">
        <v>30.71</v>
      </c>
      <c r="G48" s="66">
        <v>6.13</v>
      </c>
      <c r="H48" s="69">
        <v>188.25229999999999</v>
      </c>
    </row>
    <row r="49" spans="1:8" x14ac:dyDescent="0.25">
      <c r="A49" s="65" t="s">
        <v>17</v>
      </c>
      <c r="B49" s="66" t="s">
        <v>289</v>
      </c>
      <c r="C49" s="17" t="s">
        <v>290</v>
      </c>
      <c r="D49" s="67" t="s">
        <v>17</v>
      </c>
      <c r="E49" s="66" t="s">
        <v>17</v>
      </c>
      <c r="F49" s="68">
        <v>30.71</v>
      </c>
      <c r="G49" s="66" t="s">
        <v>17</v>
      </c>
      <c r="H49" s="69" t="s">
        <v>17</v>
      </c>
    </row>
    <row r="50" spans="1:8" s="27" customFormat="1" x14ac:dyDescent="0.25">
      <c r="A50" s="142" t="s">
        <v>18</v>
      </c>
      <c r="B50" s="143">
        <v>5.0199999999999996</v>
      </c>
      <c r="C50" s="147" t="s">
        <v>75</v>
      </c>
      <c r="D50" s="144" t="s">
        <v>17</v>
      </c>
      <c r="E50" s="143" t="s">
        <v>17</v>
      </c>
      <c r="F50" s="145" t="s">
        <v>17</v>
      </c>
      <c r="G50" s="143" t="s">
        <v>17</v>
      </c>
      <c r="H50" s="146">
        <v>2349.0236000000004</v>
      </c>
    </row>
    <row r="51" spans="1:8" ht="51" x14ac:dyDescent="0.25">
      <c r="A51" s="65">
        <v>87811</v>
      </c>
      <c r="B51" s="66" t="s">
        <v>76</v>
      </c>
      <c r="C51" s="17" t="s">
        <v>77</v>
      </c>
      <c r="D51" s="67">
        <v>0.23748</v>
      </c>
      <c r="E51" s="66" t="s">
        <v>48</v>
      </c>
      <c r="F51" s="68">
        <v>28.78</v>
      </c>
      <c r="G51" s="66">
        <v>81.62</v>
      </c>
      <c r="H51" s="69">
        <v>2349.0236000000004</v>
      </c>
    </row>
    <row r="52" spans="1:8" x14ac:dyDescent="0.25">
      <c r="A52" s="65" t="s">
        <v>17</v>
      </c>
      <c r="B52" s="66" t="s">
        <v>291</v>
      </c>
      <c r="C52" s="17" t="s">
        <v>292</v>
      </c>
      <c r="D52" s="67" t="s">
        <v>17</v>
      </c>
      <c r="E52" s="66" t="s">
        <v>17</v>
      </c>
      <c r="F52" s="68">
        <v>28.78</v>
      </c>
      <c r="G52" s="66" t="s">
        <v>17</v>
      </c>
      <c r="H52" s="69" t="s">
        <v>17</v>
      </c>
    </row>
    <row r="53" spans="1:8" s="27" customFormat="1" x14ac:dyDescent="0.25">
      <c r="A53" s="142" t="s">
        <v>18</v>
      </c>
      <c r="B53" s="143">
        <v>5.0299999999999994</v>
      </c>
      <c r="C53" s="147" t="s">
        <v>78</v>
      </c>
      <c r="D53" s="144" t="s">
        <v>17</v>
      </c>
      <c r="E53" s="143" t="s">
        <v>17</v>
      </c>
      <c r="F53" s="145" t="s">
        <v>17</v>
      </c>
      <c r="G53" s="143" t="s">
        <v>17</v>
      </c>
      <c r="H53" s="146">
        <v>3837.0532080000003</v>
      </c>
    </row>
    <row r="54" spans="1:8" ht="51" x14ac:dyDescent="0.25">
      <c r="A54" s="65" t="s">
        <v>79</v>
      </c>
      <c r="B54" s="66" t="s">
        <v>80</v>
      </c>
      <c r="C54" s="17" t="s">
        <v>81</v>
      </c>
      <c r="D54" s="67">
        <v>0.23748</v>
      </c>
      <c r="E54" s="66" t="s">
        <v>48</v>
      </c>
      <c r="F54" s="68">
        <v>28.78</v>
      </c>
      <c r="G54" s="66">
        <v>133.3236</v>
      </c>
      <c r="H54" s="69">
        <v>3837.0532080000003</v>
      </c>
    </row>
    <row r="55" spans="1:8" x14ac:dyDescent="0.25">
      <c r="A55" s="65" t="s">
        <v>17</v>
      </c>
      <c r="B55" s="66" t="s">
        <v>293</v>
      </c>
      <c r="C55" s="17" t="s">
        <v>294</v>
      </c>
      <c r="D55" s="67" t="s">
        <v>17</v>
      </c>
      <c r="E55" s="66" t="s">
        <v>17</v>
      </c>
      <c r="F55" s="68">
        <v>28.78</v>
      </c>
      <c r="G55" s="66" t="s">
        <v>17</v>
      </c>
      <c r="H55" s="69" t="s">
        <v>17</v>
      </c>
    </row>
    <row r="56" spans="1:8" x14ac:dyDescent="0.25">
      <c r="A56" s="136" t="s">
        <v>15</v>
      </c>
      <c r="B56" s="137">
        <v>6</v>
      </c>
      <c r="C56" s="138" t="s">
        <v>82</v>
      </c>
      <c r="D56" s="139" t="s">
        <v>17</v>
      </c>
      <c r="E56" s="137" t="s">
        <v>17</v>
      </c>
      <c r="F56" s="140" t="s">
        <v>17</v>
      </c>
      <c r="G56" s="137" t="s">
        <v>17</v>
      </c>
      <c r="H56" s="141">
        <v>345.18360000000001</v>
      </c>
    </row>
    <row r="57" spans="1:8" s="27" customFormat="1" x14ac:dyDescent="0.25">
      <c r="A57" s="142" t="s">
        <v>18</v>
      </c>
      <c r="B57" s="143">
        <v>6.01</v>
      </c>
      <c r="C57" s="147" t="s">
        <v>83</v>
      </c>
      <c r="D57" s="144" t="s">
        <v>17</v>
      </c>
      <c r="E57" s="143" t="s">
        <v>17</v>
      </c>
      <c r="F57" s="145" t="s">
        <v>17</v>
      </c>
      <c r="G57" s="143" t="s">
        <v>17</v>
      </c>
      <c r="H57" s="146">
        <v>345.18360000000001</v>
      </c>
    </row>
    <row r="58" spans="1:8" ht="38.25" x14ac:dyDescent="0.25">
      <c r="A58" s="65">
        <v>98546</v>
      </c>
      <c r="B58" s="66" t="s">
        <v>84</v>
      </c>
      <c r="C58" s="17" t="s">
        <v>85</v>
      </c>
      <c r="D58" s="67">
        <v>0.23748</v>
      </c>
      <c r="E58" s="66" t="s">
        <v>48</v>
      </c>
      <c r="F58" s="68">
        <v>3.58</v>
      </c>
      <c r="G58" s="66">
        <v>96.42</v>
      </c>
      <c r="H58" s="69">
        <v>345.18360000000001</v>
      </c>
    </row>
    <row r="59" spans="1:8" x14ac:dyDescent="0.25">
      <c r="A59" s="65" t="s">
        <v>17</v>
      </c>
      <c r="B59" s="66" t="s">
        <v>295</v>
      </c>
      <c r="C59" s="17" t="s">
        <v>296</v>
      </c>
      <c r="D59" s="67" t="s">
        <v>17</v>
      </c>
      <c r="E59" s="66" t="s">
        <v>17</v>
      </c>
      <c r="F59" s="68">
        <v>3.58</v>
      </c>
      <c r="G59" s="66" t="s">
        <v>17</v>
      </c>
      <c r="H59" s="69" t="s">
        <v>17</v>
      </c>
    </row>
    <row r="60" spans="1:8" x14ac:dyDescent="0.25">
      <c r="A60" s="136" t="s">
        <v>15</v>
      </c>
      <c r="B60" s="137">
        <v>7</v>
      </c>
      <c r="C60" s="138" t="s">
        <v>86</v>
      </c>
      <c r="D60" s="139" t="s">
        <v>17</v>
      </c>
      <c r="E60" s="137" t="s">
        <v>17</v>
      </c>
      <c r="F60" s="140" t="s">
        <v>17</v>
      </c>
      <c r="G60" s="137" t="s">
        <v>17</v>
      </c>
      <c r="H60" s="141">
        <v>1020.9158000000001</v>
      </c>
    </row>
    <row r="61" spans="1:8" s="27" customFormat="1" x14ac:dyDescent="0.25">
      <c r="A61" s="142" t="s">
        <v>18</v>
      </c>
      <c r="B61" s="143">
        <v>7.01</v>
      </c>
      <c r="C61" s="147" t="s">
        <v>87</v>
      </c>
      <c r="D61" s="144" t="s">
        <v>17</v>
      </c>
      <c r="E61" s="143" t="s">
        <v>17</v>
      </c>
      <c r="F61" s="145" t="s">
        <v>17</v>
      </c>
      <c r="G61" s="143" t="s">
        <v>17</v>
      </c>
      <c r="H61" s="146">
        <v>83.034599999999998</v>
      </c>
    </row>
    <row r="62" spans="1:8" ht="38.25" x14ac:dyDescent="0.25">
      <c r="A62" s="65">
        <v>95727</v>
      </c>
      <c r="B62" s="66" t="s">
        <v>88</v>
      </c>
      <c r="C62" s="17" t="s">
        <v>89</v>
      </c>
      <c r="D62" s="67">
        <v>0.23748</v>
      </c>
      <c r="E62" s="66" t="s">
        <v>40</v>
      </c>
      <c r="F62" s="68">
        <v>10.94</v>
      </c>
      <c r="G62" s="66">
        <v>7.59</v>
      </c>
      <c r="H62" s="69">
        <v>83.034599999999998</v>
      </c>
    </row>
    <row r="63" spans="1:8" x14ac:dyDescent="0.25">
      <c r="A63" s="65" t="s">
        <v>17</v>
      </c>
      <c r="B63" s="66" t="s">
        <v>297</v>
      </c>
      <c r="C63" s="17" t="s">
        <v>298</v>
      </c>
      <c r="D63" s="67" t="s">
        <v>17</v>
      </c>
      <c r="E63" s="66" t="s">
        <v>17</v>
      </c>
      <c r="F63" s="68">
        <v>10.94</v>
      </c>
      <c r="G63" s="66" t="s">
        <v>17</v>
      </c>
      <c r="H63" s="69" t="s">
        <v>17</v>
      </c>
    </row>
    <row r="64" spans="1:8" s="27" customFormat="1" x14ac:dyDescent="0.25">
      <c r="A64" s="142" t="s">
        <v>18</v>
      </c>
      <c r="B64" s="143">
        <v>7.02</v>
      </c>
      <c r="C64" s="147" t="s">
        <v>90</v>
      </c>
      <c r="D64" s="144" t="s">
        <v>17</v>
      </c>
      <c r="E64" s="143" t="s">
        <v>17</v>
      </c>
      <c r="F64" s="145" t="s">
        <v>17</v>
      </c>
      <c r="G64" s="143" t="s">
        <v>17</v>
      </c>
      <c r="H64" s="146">
        <v>755.71999999999991</v>
      </c>
    </row>
    <row r="65" spans="1:8" ht="38.25" x14ac:dyDescent="0.25">
      <c r="A65" s="65">
        <v>97594</v>
      </c>
      <c r="B65" s="66" t="s">
        <v>91</v>
      </c>
      <c r="C65" s="17" t="s">
        <v>92</v>
      </c>
      <c r="D65" s="67">
        <v>0.23748</v>
      </c>
      <c r="E65" s="66" t="s">
        <v>93</v>
      </c>
      <c r="F65" s="68">
        <v>7</v>
      </c>
      <c r="G65" s="66">
        <v>107.96</v>
      </c>
      <c r="H65" s="69">
        <v>755.71999999999991</v>
      </c>
    </row>
    <row r="66" spans="1:8" x14ac:dyDescent="0.25">
      <c r="A66" s="65" t="s">
        <v>17</v>
      </c>
      <c r="B66" s="66" t="s">
        <v>299</v>
      </c>
      <c r="C66" s="17" t="s">
        <v>300</v>
      </c>
      <c r="D66" s="67" t="s">
        <v>17</v>
      </c>
      <c r="E66" s="66" t="s">
        <v>17</v>
      </c>
      <c r="F66" s="68">
        <v>7</v>
      </c>
      <c r="G66" s="66" t="s">
        <v>17</v>
      </c>
      <c r="H66" s="69" t="s">
        <v>17</v>
      </c>
    </row>
    <row r="67" spans="1:8" s="27" customFormat="1" x14ac:dyDescent="0.25">
      <c r="A67" s="142" t="s">
        <v>18</v>
      </c>
      <c r="B67" s="143">
        <v>7.0299999999999994</v>
      </c>
      <c r="C67" s="147" t="s">
        <v>94</v>
      </c>
      <c r="D67" s="144" t="s">
        <v>17</v>
      </c>
      <c r="E67" s="143" t="s">
        <v>17</v>
      </c>
      <c r="F67" s="145" t="s">
        <v>17</v>
      </c>
      <c r="G67" s="143" t="s">
        <v>17</v>
      </c>
      <c r="H67" s="146">
        <v>182.16120000000001</v>
      </c>
    </row>
    <row r="68" spans="1:8" ht="38.25" x14ac:dyDescent="0.25">
      <c r="A68" s="65">
        <v>91926</v>
      </c>
      <c r="B68" s="66" t="s">
        <v>95</v>
      </c>
      <c r="C68" s="17" t="s">
        <v>96</v>
      </c>
      <c r="D68" s="67">
        <v>0.23748</v>
      </c>
      <c r="E68" s="66" t="s">
        <v>40</v>
      </c>
      <c r="F68" s="68">
        <v>21.88</v>
      </c>
      <c r="G68" s="66">
        <v>4.24</v>
      </c>
      <c r="H68" s="69">
        <v>92.771200000000007</v>
      </c>
    </row>
    <row r="69" spans="1:8" x14ac:dyDescent="0.25">
      <c r="A69" s="65" t="s">
        <v>17</v>
      </c>
      <c r="B69" s="66" t="s">
        <v>301</v>
      </c>
      <c r="C69" s="17" t="s">
        <v>302</v>
      </c>
      <c r="D69" s="67" t="s">
        <v>17</v>
      </c>
      <c r="E69" s="66" t="s">
        <v>17</v>
      </c>
      <c r="F69" s="68">
        <v>21.88</v>
      </c>
      <c r="G69" s="66" t="s">
        <v>17</v>
      </c>
      <c r="H69" s="69" t="s">
        <v>17</v>
      </c>
    </row>
    <row r="70" spans="1:8" ht="25.5" x14ac:dyDescent="0.25">
      <c r="A70" s="65">
        <v>91936</v>
      </c>
      <c r="B70" s="66" t="s">
        <v>97</v>
      </c>
      <c r="C70" s="17" t="s">
        <v>98</v>
      </c>
      <c r="D70" s="67">
        <v>0.23748</v>
      </c>
      <c r="E70" s="66" t="s">
        <v>93</v>
      </c>
      <c r="F70" s="68">
        <v>7</v>
      </c>
      <c r="G70" s="66">
        <v>12.77</v>
      </c>
      <c r="H70" s="69">
        <v>89.39</v>
      </c>
    </row>
    <row r="71" spans="1:8" x14ac:dyDescent="0.25">
      <c r="A71" s="65" t="s">
        <v>17</v>
      </c>
      <c r="B71" s="66" t="s">
        <v>303</v>
      </c>
      <c r="C71" s="17" t="s">
        <v>304</v>
      </c>
      <c r="D71" s="67" t="s">
        <v>17</v>
      </c>
      <c r="E71" s="66" t="s">
        <v>17</v>
      </c>
      <c r="F71" s="68">
        <v>7</v>
      </c>
      <c r="G71" s="66" t="s">
        <v>17</v>
      </c>
      <c r="H71" s="69" t="s">
        <v>17</v>
      </c>
    </row>
    <row r="72" spans="1:8" x14ac:dyDescent="0.25">
      <c r="A72" s="136" t="s">
        <v>15</v>
      </c>
      <c r="B72" s="137">
        <v>8</v>
      </c>
      <c r="C72" s="138" t="s">
        <v>99</v>
      </c>
      <c r="D72" s="139" t="s">
        <v>17</v>
      </c>
      <c r="E72" s="137" t="s">
        <v>17</v>
      </c>
      <c r="F72" s="140" t="s">
        <v>17</v>
      </c>
      <c r="G72" s="137" t="s">
        <v>17</v>
      </c>
      <c r="H72" s="141">
        <v>2638.25</v>
      </c>
    </row>
    <row r="73" spans="1:8" s="27" customFormat="1" x14ac:dyDescent="0.25">
      <c r="A73" s="142" t="s">
        <v>18</v>
      </c>
      <c r="B73" s="143">
        <v>8.01</v>
      </c>
      <c r="C73" s="147" t="s">
        <v>100</v>
      </c>
      <c r="D73" s="144" t="s">
        <v>17</v>
      </c>
      <c r="E73" s="143" t="s">
        <v>17</v>
      </c>
      <c r="F73" s="145" t="s">
        <v>17</v>
      </c>
      <c r="G73" s="143" t="s">
        <v>17</v>
      </c>
      <c r="H73" s="146">
        <v>2638.25</v>
      </c>
    </row>
    <row r="74" spans="1:8" ht="25.5" x14ac:dyDescent="0.25">
      <c r="A74" s="65" t="s">
        <v>101</v>
      </c>
      <c r="B74" s="66" t="s">
        <v>102</v>
      </c>
      <c r="C74" s="17" t="s">
        <v>103</v>
      </c>
      <c r="D74" s="67">
        <v>0.23748</v>
      </c>
      <c r="E74" s="66" t="s">
        <v>48</v>
      </c>
      <c r="F74" s="68">
        <v>25</v>
      </c>
      <c r="G74" s="66">
        <v>105.53</v>
      </c>
      <c r="H74" s="69">
        <v>2638.25</v>
      </c>
    </row>
    <row r="75" spans="1:8" x14ac:dyDescent="0.25">
      <c r="A75" s="65" t="s">
        <v>17</v>
      </c>
      <c r="B75" s="66" t="s">
        <v>305</v>
      </c>
      <c r="C75" s="17" t="s">
        <v>306</v>
      </c>
      <c r="D75" s="67" t="s">
        <v>17</v>
      </c>
      <c r="E75" s="66" t="s">
        <v>17</v>
      </c>
      <c r="F75" s="68">
        <v>25</v>
      </c>
      <c r="G75" s="66" t="s">
        <v>17</v>
      </c>
      <c r="H75" s="69" t="s">
        <v>17</v>
      </c>
    </row>
    <row r="76" spans="1:8" x14ac:dyDescent="0.25">
      <c r="A76" s="136" t="s">
        <v>15</v>
      </c>
      <c r="B76" s="137">
        <v>9</v>
      </c>
      <c r="C76" s="138" t="s">
        <v>104</v>
      </c>
      <c r="D76" s="139" t="s">
        <v>17</v>
      </c>
      <c r="E76" s="137" t="s">
        <v>17</v>
      </c>
      <c r="F76" s="140" t="s">
        <v>17</v>
      </c>
      <c r="G76" s="137" t="s">
        <v>17</v>
      </c>
      <c r="H76" s="141">
        <v>89.712958400000005</v>
      </c>
    </row>
    <row r="77" spans="1:8" s="27" customFormat="1" x14ac:dyDescent="0.25">
      <c r="A77" s="142" t="s">
        <v>18</v>
      </c>
      <c r="B77" s="143">
        <v>9.01</v>
      </c>
      <c r="C77" s="147" t="s">
        <v>105</v>
      </c>
      <c r="D77" s="144" t="s">
        <v>17</v>
      </c>
      <c r="E77" s="143" t="s">
        <v>17</v>
      </c>
      <c r="F77" s="145" t="s">
        <v>17</v>
      </c>
      <c r="G77" s="143" t="s">
        <v>17</v>
      </c>
      <c r="H77" s="146">
        <v>89.712958400000005</v>
      </c>
    </row>
    <row r="78" spans="1:8" x14ac:dyDescent="0.25">
      <c r="A78" s="65" t="s">
        <v>106</v>
      </c>
      <c r="B78" s="66" t="s">
        <v>107</v>
      </c>
      <c r="C78" s="17" t="s">
        <v>108</v>
      </c>
      <c r="D78" s="67">
        <v>0.23748</v>
      </c>
      <c r="E78" s="66" t="s">
        <v>48</v>
      </c>
      <c r="F78" s="68">
        <v>32.24</v>
      </c>
      <c r="G78" s="66">
        <v>2.7826599999999999</v>
      </c>
      <c r="H78" s="69">
        <v>89.712958400000005</v>
      </c>
    </row>
    <row r="79" spans="1:8" x14ac:dyDescent="0.25">
      <c r="A79" s="65" t="s">
        <v>17</v>
      </c>
      <c r="B79" s="66" t="s">
        <v>307</v>
      </c>
      <c r="C79" s="17" t="s">
        <v>308</v>
      </c>
      <c r="D79" s="67" t="s">
        <v>17</v>
      </c>
      <c r="E79" s="66" t="s">
        <v>17</v>
      </c>
      <c r="F79" s="68">
        <v>32.24</v>
      </c>
      <c r="G79" s="66" t="s">
        <v>17</v>
      </c>
      <c r="H79" s="69" t="s">
        <v>17</v>
      </c>
    </row>
  </sheetData>
  <mergeCells count="2">
    <mergeCell ref="F2:G2"/>
    <mergeCell ref="F4:G4"/>
  </mergeCells>
  <conditionalFormatting sqref="F1">
    <cfRule type="cellIs" dxfId="83" priority="37" operator="equal">
      <formula>"Planilha OrçaNote - © ConstruNote 2021"</formula>
    </cfRule>
  </conditionalFormatting>
  <conditionalFormatting sqref="C9">
    <cfRule type="cellIs" dxfId="82" priority="36" operator="equal">
      <formula>"unidade não cadastrada"</formula>
    </cfRule>
  </conditionalFormatting>
  <dataValidations disablePrompts="1" count="1">
    <dataValidation type="date" allowBlank="1" showInputMessage="1" showErrorMessage="1" sqref="C4" xr:uid="{6DBC0164-E11A-4D15-B6AD-462989C90744}">
      <formula1>1</formula1>
      <formula2>55152</formula2>
    </dataValidation>
  </dataValidations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8BD908-992C-4536-9332-826DF689C715}">
  <dimension ref="A1:L34"/>
  <sheetViews>
    <sheetView zoomScale="85" zoomScaleNormal="85" workbookViewId="0">
      <selection activeCell="P24" sqref="P24"/>
    </sheetView>
  </sheetViews>
  <sheetFormatPr defaultRowHeight="15" x14ac:dyDescent="0.25"/>
  <cols>
    <col min="1" max="1" width="12" bestFit="1" customWidth="1"/>
    <col min="2" max="2" width="43.140625" customWidth="1"/>
    <col min="11" max="11" width="16.5703125" bestFit="1" customWidth="1"/>
  </cols>
  <sheetData>
    <row r="1" spans="1:12" ht="18" x14ac:dyDescent="0.25">
      <c r="A1" s="125"/>
      <c r="B1" s="126" t="s">
        <v>209</v>
      </c>
      <c r="C1" s="121" t="s">
        <v>210</v>
      </c>
      <c r="D1" s="121"/>
      <c r="E1" s="121"/>
      <c r="F1" s="121"/>
      <c r="G1" s="121"/>
      <c r="H1" s="121"/>
      <c r="I1" s="121"/>
      <c r="J1" s="121"/>
      <c r="K1" s="122"/>
      <c r="L1" s="123"/>
    </row>
    <row r="2" spans="1:12" x14ac:dyDescent="0.25">
      <c r="A2" s="78" t="s">
        <v>211</v>
      </c>
      <c r="B2" s="127" t="s">
        <v>3</v>
      </c>
      <c r="C2" s="19" t="s">
        <v>23</v>
      </c>
      <c r="D2" s="78"/>
      <c r="E2" s="78"/>
      <c r="F2" s="78"/>
      <c r="G2" s="78"/>
      <c r="H2" s="78"/>
      <c r="I2" s="78"/>
      <c r="J2" s="78"/>
      <c r="K2" s="78"/>
      <c r="L2" s="78"/>
    </row>
    <row r="3" spans="1:12" x14ac:dyDescent="0.25">
      <c r="A3" s="128" t="s">
        <v>212</v>
      </c>
      <c r="B3" s="129" t="s">
        <v>213</v>
      </c>
      <c r="C3" s="130" t="s">
        <v>214</v>
      </c>
      <c r="D3" s="131" t="s">
        <v>215</v>
      </c>
      <c r="E3" s="131" t="s">
        <v>216</v>
      </c>
      <c r="F3" s="131" t="s">
        <v>217</v>
      </c>
      <c r="G3" s="131" t="s">
        <v>218</v>
      </c>
      <c r="H3" s="131" t="s">
        <v>219</v>
      </c>
      <c r="I3" s="131" t="s">
        <v>220</v>
      </c>
      <c r="J3" s="131" t="s">
        <v>221</v>
      </c>
      <c r="K3" s="131" t="s">
        <v>222</v>
      </c>
      <c r="L3" s="131" t="s">
        <v>223</v>
      </c>
    </row>
    <row r="4" spans="1:12" x14ac:dyDescent="0.25">
      <c r="A4" s="132"/>
      <c r="B4" s="133" t="s">
        <v>23</v>
      </c>
      <c r="C4" s="134" t="s">
        <v>224</v>
      </c>
      <c r="D4" s="61" t="s">
        <v>127</v>
      </c>
      <c r="E4" s="61" t="s">
        <v>127</v>
      </c>
      <c r="F4" s="61" t="s">
        <v>127</v>
      </c>
      <c r="G4" s="61" t="s">
        <v>140</v>
      </c>
      <c r="H4" s="61" t="s">
        <v>148</v>
      </c>
      <c r="I4" s="61" t="s">
        <v>225</v>
      </c>
      <c r="J4" s="61" t="s">
        <v>226</v>
      </c>
      <c r="K4" s="61"/>
      <c r="L4" s="62" t="s">
        <v>227</v>
      </c>
    </row>
    <row r="5" spans="1:12" x14ac:dyDescent="0.25">
      <c r="A5" s="100" t="s">
        <v>228</v>
      </c>
      <c r="B5" s="135" t="s">
        <v>229</v>
      </c>
      <c r="C5" s="124"/>
      <c r="D5" s="124"/>
      <c r="E5" s="124"/>
      <c r="F5" s="124"/>
      <c r="G5" s="124"/>
      <c r="H5" s="124"/>
      <c r="I5" s="124"/>
      <c r="J5" s="124"/>
      <c r="K5" s="124"/>
      <c r="L5" s="124"/>
    </row>
    <row r="6" spans="1:12" x14ac:dyDescent="0.25">
      <c r="A6" s="100" t="s">
        <v>37</v>
      </c>
      <c r="B6" s="135" t="s">
        <v>230</v>
      </c>
      <c r="C6" s="124"/>
      <c r="D6" s="124">
        <f>9.49+1.42+1.42</f>
        <v>12.33</v>
      </c>
      <c r="E6" s="124">
        <v>0.3</v>
      </c>
      <c r="F6" s="124">
        <v>0.05</v>
      </c>
      <c r="G6" s="124">
        <f>E6*D6</f>
        <v>3.6989999999999998</v>
      </c>
      <c r="H6" s="124"/>
      <c r="I6" s="124"/>
      <c r="J6" s="124"/>
      <c r="K6" s="124"/>
      <c r="L6" s="124">
        <f>G6</f>
        <v>3.6989999999999998</v>
      </c>
    </row>
    <row r="7" spans="1:12" x14ac:dyDescent="0.25">
      <c r="A7" s="100" t="s">
        <v>41</v>
      </c>
      <c r="B7" s="135" t="s">
        <v>231</v>
      </c>
      <c r="C7" s="124"/>
      <c r="D7" s="124">
        <f>D6</f>
        <v>12.33</v>
      </c>
      <c r="E7" s="124">
        <f>E6</f>
        <v>0.3</v>
      </c>
      <c r="F7" s="124">
        <v>0.05</v>
      </c>
      <c r="G7" s="124"/>
      <c r="H7" s="124">
        <f>1.3*D7*E7*F7</f>
        <v>0.24043500000000001</v>
      </c>
      <c r="I7" s="124"/>
      <c r="J7" s="124"/>
      <c r="K7" s="124" t="s">
        <v>232</v>
      </c>
      <c r="L7" s="124">
        <f>H7</f>
        <v>0.24043500000000001</v>
      </c>
    </row>
    <row r="8" spans="1:12" x14ac:dyDescent="0.25">
      <c r="A8" s="100" t="s">
        <v>45</v>
      </c>
      <c r="B8" s="135" t="s">
        <v>233</v>
      </c>
      <c r="C8" s="124"/>
      <c r="D8" s="124"/>
      <c r="E8" s="124"/>
      <c r="F8" s="124"/>
      <c r="G8" s="124">
        <f>26.83+5.81</f>
        <v>32.64</v>
      </c>
      <c r="H8" s="124"/>
      <c r="I8" s="124"/>
      <c r="J8" s="124"/>
      <c r="K8" s="124"/>
      <c r="L8" s="124">
        <f>G8</f>
        <v>32.64</v>
      </c>
    </row>
    <row r="9" spans="1:12" x14ac:dyDescent="0.25">
      <c r="A9" s="100" t="s">
        <v>41</v>
      </c>
      <c r="B9" s="135" t="s">
        <v>234</v>
      </c>
      <c r="C9" s="124"/>
      <c r="D9" s="124"/>
      <c r="E9" s="124"/>
      <c r="F9" s="124">
        <v>0.05</v>
      </c>
      <c r="G9" s="124">
        <v>32.64</v>
      </c>
      <c r="H9" s="124">
        <f>F9*G9</f>
        <v>1.6320000000000001</v>
      </c>
      <c r="I9" s="124"/>
      <c r="J9" s="124"/>
      <c r="K9" s="124" t="s">
        <v>235</v>
      </c>
      <c r="L9" s="124">
        <f>1.1*H9</f>
        <v>1.7952000000000004</v>
      </c>
    </row>
    <row r="10" spans="1:12" x14ac:dyDescent="0.25">
      <c r="A10" s="100">
        <v>97633</v>
      </c>
      <c r="B10" s="135" t="s">
        <v>236</v>
      </c>
      <c r="C10" s="124"/>
      <c r="D10" s="124"/>
      <c r="E10" s="124"/>
      <c r="F10" s="124"/>
      <c r="G10" s="124">
        <f>2.49+13.17+0.3784</f>
        <v>16.038399999999999</v>
      </c>
      <c r="H10" s="124"/>
      <c r="I10" s="124"/>
      <c r="J10" s="124"/>
      <c r="K10" s="124"/>
      <c r="L10" s="124">
        <f>G10</f>
        <v>16.038399999999999</v>
      </c>
    </row>
    <row r="11" spans="1:12" x14ac:dyDescent="0.25">
      <c r="A11" s="100" t="s">
        <v>41</v>
      </c>
      <c r="B11" s="135" t="s">
        <v>237</v>
      </c>
      <c r="C11" s="124"/>
      <c r="D11" s="124"/>
      <c r="E11" s="124"/>
      <c r="F11" s="124">
        <v>0.01</v>
      </c>
      <c r="G11" s="124">
        <v>16.04</v>
      </c>
      <c r="H11" s="124">
        <f>F11*G11</f>
        <v>0.16039999999999999</v>
      </c>
      <c r="I11" s="124"/>
      <c r="J11" s="124"/>
      <c r="K11" s="124" t="s">
        <v>232</v>
      </c>
      <c r="L11" s="124">
        <f>H11*1.3</f>
        <v>0.20851999999999998</v>
      </c>
    </row>
    <row r="12" spans="1:12" x14ac:dyDescent="0.25">
      <c r="A12" s="100" t="s">
        <v>228</v>
      </c>
      <c r="B12" s="135" t="s">
        <v>238</v>
      </c>
      <c r="C12" s="124"/>
      <c r="D12" s="124"/>
      <c r="E12" s="124"/>
      <c r="F12" s="124"/>
      <c r="G12" s="124"/>
      <c r="H12" s="124"/>
      <c r="I12" s="124"/>
      <c r="J12" s="124"/>
      <c r="K12" s="124"/>
      <c r="L12" s="124"/>
    </row>
    <row r="13" spans="1:12" x14ac:dyDescent="0.25">
      <c r="A13" s="100" t="s">
        <v>53</v>
      </c>
      <c r="B13" s="135" t="s">
        <v>239</v>
      </c>
      <c r="C13" s="124"/>
      <c r="D13" s="124"/>
      <c r="E13" s="124"/>
      <c r="F13" s="124"/>
      <c r="G13" s="124">
        <v>0.7</v>
      </c>
      <c r="H13" s="124"/>
      <c r="I13" s="124"/>
      <c r="J13" s="124">
        <v>2</v>
      </c>
      <c r="K13" s="124"/>
      <c r="L13" s="124">
        <f>G13*J13</f>
        <v>1.4</v>
      </c>
    </row>
    <row r="14" spans="1:12" x14ac:dyDescent="0.25">
      <c r="A14" s="100">
        <v>103357</v>
      </c>
      <c r="B14" s="135" t="s">
        <v>240</v>
      </c>
      <c r="C14" s="124"/>
      <c r="D14" s="124"/>
      <c r="E14" s="124"/>
      <c r="F14" s="124"/>
      <c r="G14" s="124">
        <v>6.53</v>
      </c>
      <c r="H14" s="124"/>
      <c r="I14" s="124"/>
      <c r="J14" s="124"/>
      <c r="K14" s="124"/>
      <c r="L14" s="124">
        <f>G14</f>
        <v>6.53</v>
      </c>
    </row>
    <row r="15" spans="1:12" x14ac:dyDescent="0.25">
      <c r="A15" s="100" t="s">
        <v>64</v>
      </c>
      <c r="B15" s="135" t="s">
        <v>241</v>
      </c>
      <c r="C15" s="124"/>
      <c r="D15" s="124">
        <f>9.09+1.42+1.42</f>
        <v>11.93</v>
      </c>
      <c r="E15" s="124">
        <v>0.3</v>
      </c>
      <c r="F15" s="124">
        <v>0.05</v>
      </c>
      <c r="G15" s="124">
        <f>E15*D15</f>
        <v>3.5789999999999997</v>
      </c>
      <c r="H15" s="124"/>
      <c r="I15" s="124"/>
      <c r="J15" s="124"/>
      <c r="K15" s="124"/>
      <c r="L15" s="124">
        <f>D15</f>
        <v>11.93</v>
      </c>
    </row>
    <row r="16" spans="1:12" x14ac:dyDescent="0.25">
      <c r="A16" s="100">
        <v>87878</v>
      </c>
      <c r="B16" s="135" t="s">
        <v>242</v>
      </c>
      <c r="C16" s="124"/>
      <c r="D16" s="124"/>
      <c r="E16" s="124"/>
      <c r="F16" s="124"/>
      <c r="G16" s="124">
        <v>6.29</v>
      </c>
      <c r="H16" s="124"/>
      <c r="I16" s="124"/>
      <c r="J16" s="124"/>
      <c r="K16" s="124"/>
      <c r="L16" s="124">
        <f>G16</f>
        <v>6.29</v>
      </c>
    </row>
    <row r="17" spans="1:12" x14ac:dyDescent="0.25">
      <c r="A17" s="100">
        <v>87893</v>
      </c>
      <c r="B17" s="135" t="s">
        <v>243</v>
      </c>
      <c r="C17" s="124"/>
      <c r="D17" s="124"/>
      <c r="E17" s="124"/>
      <c r="F17" s="124"/>
      <c r="G17" s="124">
        <f>(6.53+1.93)+22.25</f>
        <v>30.71</v>
      </c>
      <c r="H17" s="124"/>
      <c r="I17" s="124"/>
      <c r="J17" s="124"/>
      <c r="K17" s="124"/>
      <c r="L17" s="124">
        <f>G17</f>
        <v>30.71</v>
      </c>
    </row>
    <row r="18" spans="1:12" x14ac:dyDescent="0.25">
      <c r="A18" s="100">
        <v>87811</v>
      </c>
      <c r="B18" s="135" t="s">
        <v>244</v>
      </c>
      <c r="C18" s="124"/>
      <c r="D18" s="124"/>
      <c r="E18" s="124"/>
      <c r="F18" s="124"/>
      <c r="G18" s="124">
        <f>(5.32+14.5+1.72+0.71) + 6.53</f>
        <v>28.78</v>
      </c>
      <c r="H18" s="124"/>
      <c r="I18" s="124"/>
      <c r="J18" s="124"/>
      <c r="K18" s="124"/>
      <c r="L18" s="124">
        <f>G18</f>
        <v>28.78</v>
      </c>
    </row>
    <row r="19" spans="1:12" x14ac:dyDescent="0.25">
      <c r="A19" s="100" t="s">
        <v>79</v>
      </c>
      <c r="B19" s="135" t="s">
        <v>245</v>
      </c>
      <c r="C19" s="124"/>
      <c r="D19" s="124"/>
      <c r="E19" s="124"/>
      <c r="F19" s="124"/>
      <c r="G19" s="124">
        <f>(5.32+14.5+1.72+0.71) + 6.53</f>
        <v>28.78</v>
      </c>
      <c r="H19" s="124"/>
      <c r="I19" s="124"/>
      <c r="J19" s="124"/>
      <c r="K19" s="124"/>
      <c r="L19" s="124">
        <f>G19</f>
        <v>28.78</v>
      </c>
    </row>
    <row r="20" spans="1:12" x14ac:dyDescent="0.25">
      <c r="A20" s="100">
        <v>98546</v>
      </c>
      <c r="B20" s="135" t="s">
        <v>246</v>
      </c>
      <c r="C20" s="124"/>
      <c r="D20" s="124"/>
      <c r="E20" s="124"/>
      <c r="F20" s="124"/>
      <c r="G20" s="124">
        <f>(1.42*0.6)*2+(6.25*0.3)</f>
        <v>3.5789999999999997</v>
      </c>
      <c r="H20" s="124"/>
      <c r="I20" s="124"/>
      <c r="J20" s="124"/>
      <c r="K20" s="124"/>
      <c r="L20" s="124">
        <f>G20</f>
        <v>3.5789999999999997</v>
      </c>
    </row>
    <row r="21" spans="1:12" x14ac:dyDescent="0.25">
      <c r="A21" s="100" t="s">
        <v>228</v>
      </c>
      <c r="B21" s="135" t="s">
        <v>247</v>
      </c>
      <c r="C21" s="124"/>
      <c r="D21" s="124"/>
      <c r="E21" s="124"/>
      <c r="F21" s="124"/>
      <c r="G21" s="124"/>
      <c r="H21" s="124"/>
      <c r="I21" s="124"/>
      <c r="J21" s="124"/>
      <c r="K21" s="124"/>
      <c r="L21" s="124"/>
    </row>
    <row r="22" spans="1:12" x14ac:dyDescent="0.25">
      <c r="A22" s="100" t="s">
        <v>60</v>
      </c>
      <c r="B22" s="135" t="s">
        <v>248</v>
      </c>
      <c r="C22" s="124"/>
      <c r="D22" s="124"/>
      <c r="E22" s="124"/>
      <c r="F22" s="124"/>
      <c r="G22" s="124">
        <v>32.24</v>
      </c>
      <c r="H22" s="124"/>
      <c r="I22" s="124"/>
      <c r="J22" s="124"/>
      <c r="K22" s="124"/>
      <c r="L22" s="124">
        <f>G22</f>
        <v>32.24</v>
      </c>
    </row>
    <row r="23" spans="1:12" x14ac:dyDescent="0.25">
      <c r="A23" s="100">
        <v>94207</v>
      </c>
      <c r="B23" s="135" t="s">
        <v>249</v>
      </c>
      <c r="C23" s="124"/>
      <c r="D23" s="124"/>
      <c r="E23" s="124"/>
      <c r="F23" s="124"/>
      <c r="G23" s="124">
        <v>32.24</v>
      </c>
      <c r="H23" s="124"/>
      <c r="I23" s="124"/>
      <c r="J23" s="124"/>
      <c r="K23" s="124"/>
      <c r="L23" s="124">
        <f>G23</f>
        <v>32.24</v>
      </c>
    </row>
    <row r="24" spans="1:12" x14ac:dyDescent="0.25">
      <c r="A24" s="100" t="s">
        <v>101</v>
      </c>
      <c r="B24" s="135" t="s">
        <v>250</v>
      </c>
      <c r="C24" s="124"/>
      <c r="D24" s="124"/>
      <c r="E24" s="124"/>
      <c r="F24" s="124"/>
      <c r="G24" s="124">
        <v>25</v>
      </c>
      <c r="H24" s="124"/>
      <c r="I24" s="124"/>
      <c r="J24" s="124"/>
      <c r="K24" s="124"/>
      <c r="L24" s="124">
        <f>G24</f>
        <v>25</v>
      </c>
    </row>
    <row r="25" spans="1:12" x14ac:dyDescent="0.25">
      <c r="A25" s="100" t="s">
        <v>228</v>
      </c>
      <c r="B25" s="135" t="s">
        <v>251</v>
      </c>
      <c r="C25" s="124"/>
      <c r="D25" s="124"/>
      <c r="E25" s="124"/>
      <c r="F25" s="124"/>
      <c r="G25" s="124"/>
      <c r="H25" s="124"/>
      <c r="I25" s="124"/>
      <c r="J25" s="124"/>
      <c r="K25" s="124"/>
      <c r="L25" s="124"/>
    </row>
    <row r="26" spans="1:12" x14ac:dyDescent="0.25">
      <c r="A26" s="100">
        <v>97594</v>
      </c>
      <c r="B26" s="135" t="s">
        <v>252</v>
      </c>
      <c r="C26" s="124"/>
      <c r="D26" s="124"/>
      <c r="E26" s="124"/>
      <c r="F26" s="124"/>
      <c r="G26" s="124"/>
      <c r="H26" s="124"/>
      <c r="I26" s="124"/>
      <c r="J26" s="124">
        <v>7</v>
      </c>
      <c r="K26" s="124"/>
      <c r="L26" s="124">
        <f>J26</f>
        <v>7</v>
      </c>
    </row>
    <row r="27" spans="1:12" x14ac:dyDescent="0.25">
      <c r="A27" s="100">
        <v>95727</v>
      </c>
      <c r="B27" s="135" t="s">
        <v>253</v>
      </c>
      <c r="C27" s="124"/>
      <c r="D27" s="124">
        <f>8.44+2.5</f>
        <v>10.94</v>
      </c>
      <c r="E27" s="124"/>
      <c r="F27" s="124"/>
      <c r="G27" s="124"/>
      <c r="H27" s="124"/>
      <c r="I27" s="124"/>
      <c r="J27" s="124"/>
      <c r="K27" s="124"/>
      <c r="L27" s="124">
        <f>D27</f>
        <v>10.94</v>
      </c>
    </row>
    <row r="28" spans="1:12" x14ac:dyDescent="0.25">
      <c r="A28" s="100">
        <v>91926</v>
      </c>
      <c r="B28" s="135" t="s">
        <v>254</v>
      </c>
      <c r="C28" s="124"/>
      <c r="D28" s="124">
        <f>2*D27</f>
        <v>21.88</v>
      </c>
      <c r="E28" s="124"/>
      <c r="F28" s="124"/>
      <c r="G28" s="124"/>
      <c r="H28" s="124"/>
      <c r="I28" s="124"/>
      <c r="J28" s="124"/>
      <c r="K28" s="124"/>
      <c r="L28" s="124">
        <f>D28</f>
        <v>21.88</v>
      </c>
    </row>
    <row r="29" spans="1:12" x14ac:dyDescent="0.25">
      <c r="A29" s="100">
        <v>91936</v>
      </c>
      <c r="B29" s="135" t="s">
        <v>255</v>
      </c>
      <c r="C29" s="124"/>
      <c r="D29" s="124"/>
      <c r="E29" s="124"/>
      <c r="F29" s="124"/>
      <c r="G29" s="124"/>
      <c r="H29" s="124"/>
      <c r="I29" s="124"/>
      <c r="J29" s="124">
        <v>7</v>
      </c>
      <c r="K29" s="124"/>
      <c r="L29" s="124">
        <f>J29</f>
        <v>7</v>
      </c>
    </row>
    <row r="30" spans="1:12" x14ac:dyDescent="0.25">
      <c r="A30" s="100" t="s">
        <v>228</v>
      </c>
      <c r="B30" s="135" t="s">
        <v>256</v>
      </c>
      <c r="C30" s="124"/>
      <c r="D30" s="124"/>
      <c r="E30" s="124"/>
      <c r="F30" s="124"/>
      <c r="G30" s="124"/>
      <c r="H30" s="124"/>
      <c r="I30" s="124"/>
      <c r="J30" s="124"/>
      <c r="K30" s="124"/>
      <c r="L30" s="124"/>
    </row>
    <row r="31" spans="1:12" x14ac:dyDescent="0.25">
      <c r="A31" s="100" t="s">
        <v>106</v>
      </c>
      <c r="B31" s="135" t="s">
        <v>257</v>
      </c>
      <c r="C31" s="124"/>
      <c r="D31" s="124"/>
      <c r="E31" s="124"/>
      <c r="F31" s="124"/>
      <c r="G31" s="124">
        <f>G23</f>
        <v>32.24</v>
      </c>
      <c r="H31" s="124"/>
      <c r="I31" s="124"/>
      <c r="J31" s="124"/>
      <c r="K31" s="124"/>
      <c r="L31" s="124">
        <f>G31</f>
        <v>32.24</v>
      </c>
    </row>
    <row r="32" spans="1:12" x14ac:dyDescent="0.25">
      <c r="A32" s="100" t="s">
        <v>228</v>
      </c>
      <c r="B32" s="135" t="s">
        <v>258</v>
      </c>
      <c r="C32" s="124"/>
      <c r="D32" s="124"/>
      <c r="E32" s="124"/>
      <c r="F32" s="124"/>
      <c r="G32" s="124"/>
      <c r="H32" s="124"/>
      <c r="I32" s="124"/>
      <c r="J32" s="124"/>
      <c r="K32" s="124"/>
      <c r="L32" s="124"/>
    </row>
    <row r="33" spans="1:12" x14ac:dyDescent="0.25">
      <c r="A33" s="100">
        <v>90777</v>
      </c>
      <c r="B33" s="135" t="s">
        <v>259</v>
      </c>
      <c r="C33" s="124"/>
      <c r="D33" s="124"/>
      <c r="E33" s="124"/>
      <c r="F33" s="124"/>
      <c r="G33" s="124"/>
      <c r="H33" s="124"/>
      <c r="I33" s="124">
        <v>10</v>
      </c>
      <c r="J33" s="124"/>
      <c r="K33" s="124"/>
      <c r="L33" s="124">
        <f>I33</f>
        <v>10</v>
      </c>
    </row>
    <row r="34" spans="1:12" x14ac:dyDescent="0.25">
      <c r="A34" s="100" t="s">
        <v>31</v>
      </c>
      <c r="B34" s="135" t="s">
        <v>260</v>
      </c>
      <c r="C34" s="124"/>
      <c r="D34" s="124"/>
      <c r="E34" s="124"/>
      <c r="F34" s="124"/>
      <c r="G34" s="124"/>
      <c r="H34" s="124"/>
      <c r="I34" s="124"/>
      <c r="J34" s="124">
        <v>1</v>
      </c>
      <c r="K34" s="124"/>
      <c r="L34" s="124">
        <f>J34</f>
        <v>1</v>
      </c>
    </row>
  </sheetData>
  <mergeCells count="1">
    <mergeCell ref="C1:K1"/>
  </mergeCells>
  <conditionalFormatting sqref="B2">
    <cfRule type="cellIs" dxfId="97" priority="16" operator="equal">
      <formula>"Planilha OrçaNote - © ConstruNote 2021"</formula>
    </cfRule>
  </conditionalFormatting>
  <conditionalFormatting sqref="B4">
    <cfRule type="cellIs" dxfId="96" priority="15" operator="equal">
      <formula>"Planilha OrçaNote - © ConstruNote 2021"</formula>
    </cfRule>
  </conditionalFormatting>
  <conditionalFormatting sqref="C2">
    <cfRule type="cellIs" dxfId="95" priority="14" operator="equal">
      <formula>"Planilha OrçaNote - © ConstruNote 2021"</formula>
    </cfRule>
  </conditionalFormatting>
  <conditionalFormatting sqref="L5">
    <cfRule type="expression" dxfId="94" priority="17">
      <formula>IF($F5&lt;&gt;"",TRUE,FALSE)</formula>
    </cfRule>
  </conditionalFormatting>
  <conditionalFormatting sqref="C5:L5">
    <cfRule type="expression" dxfId="93" priority="13">
      <formula>IF($F5="Frente",TRUE,FALSE)</formula>
    </cfRule>
    <cfRule type="expression" dxfId="92" priority="18">
      <formula>IF(AND($F5&lt;&gt;"",$G5&lt;&gt;""),TRUE,FALSE)</formula>
    </cfRule>
  </conditionalFormatting>
  <conditionalFormatting sqref="A6:A34">
    <cfRule type="cellIs" dxfId="91" priority="10" operator="equal">
      <formula>"frente"</formula>
    </cfRule>
  </conditionalFormatting>
  <conditionalFormatting sqref="A6:K34">
    <cfRule type="expression" dxfId="90" priority="9">
      <formula>IF($F6="Frente",TRUE,FALSE)</formula>
    </cfRule>
  </conditionalFormatting>
  <conditionalFormatting sqref="A6:K34">
    <cfRule type="expression" dxfId="89" priority="11">
      <formula>IF(AND($F6&lt;&gt;"",$G6&lt;&gt;""),TRUE,FALSE)</formula>
    </cfRule>
  </conditionalFormatting>
  <conditionalFormatting sqref="A34">
    <cfRule type="cellIs" dxfId="88" priority="5" operator="equal">
      <formula>"frente"</formula>
    </cfRule>
  </conditionalFormatting>
  <conditionalFormatting sqref="A5">
    <cfRule type="cellIs" dxfId="87" priority="2" operator="equal">
      <formula>"frente"</formula>
    </cfRule>
  </conditionalFormatting>
  <conditionalFormatting sqref="A5:B5">
    <cfRule type="expression" dxfId="86" priority="1">
      <formula>IF($F5="Frente",TRUE,FALSE)</formula>
    </cfRule>
  </conditionalFormatting>
  <conditionalFormatting sqref="A5:B5">
    <cfRule type="expression" dxfId="85" priority="3">
      <formula>IF(AND($F5&lt;&gt;"",$G5&lt;&gt;""),TRUE,FALSE)</formula>
    </cfRule>
  </conditionalFormatting>
  <conditionalFormatting sqref="L5">
    <cfRule type="expression" dxfId="84" priority="219">
      <formula>IF(AND($F5&lt;&gt;"",$G5&lt;&gt;"",$R5=0),TRUE,FALSE)</formula>
    </cfRule>
  </conditionalFormatting>
  <dataValidations count="1">
    <dataValidation type="list" allowBlank="1" showInputMessage="1" sqref="A5:A34" xr:uid="{F2A57C70-8527-4961-94A4-3120FDECAC4F}">
      <formula1>"Frente"</formula1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62248-8297-41D6-BC93-20A7D46DFC79}">
  <dimension ref="A1:G87"/>
  <sheetViews>
    <sheetView zoomScale="85" zoomScaleNormal="85" workbookViewId="0">
      <selection activeCell="K16" sqref="K16"/>
    </sheetView>
  </sheetViews>
  <sheetFormatPr defaultRowHeight="15" x14ac:dyDescent="0.25"/>
  <cols>
    <col min="1" max="1" width="15.5703125" customWidth="1"/>
    <col min="2" max="2" width="16.28515625" customWidth="1"/>
    <col min="3" max="3" width="51.5703125" customWidth="1"/>
    <col min="4" max="4" width="8.85546875" bestFit="1" customWidth="1"/>
    <col min="5" max="5" width="14.85546875" customWidth="1"/>
    <col min="6" max="6" width="12.5703125" customWidth="1"/>
    <col min="7" max="7" width="12.42578125" customWidth="1"/>
  </cols>
  <sheetData>
    <row r="1" spans="1:7" s="70" customFormat="1" ht="18" x14ac:dyDescent="0.25">
      <c r="A1" s="75"/>
      <c r="B1" s="72" t="s">
        <v>109</v>
      </c>
      <c r="C1" s="91"/>
      <c r="D1" s="73"/>
      <c r="E1" s="74" t="s">
        <v>110</v>
      </c>
      <c r="F1" s="75" t="s">
        <v>111</v>
      </c>
      <c r="G1" s="75" t="s">
        <v>112</v>
      </c>
    </row>
    <row r="2" spans="1:7" s="70" customFormat="1" x14ac:dyDescent="0.25">
      <c r="A2" s="76"/>
      <c r="B2" s="77" t="s">
        <v>7</v>
      </c>
      <c r="C2" s="92" t="s">
        <v>207</v>
      </c>
      <c r="D2" s="78"/>
      <c r="E2" s="93" t="s">
        <v>113</v>
      </c>
      <c r="F2" s="94">
        <v>1.1383000000000001</v>
      </c>
      <c r="G2" s="94">
        <v>0.84570000000000001</v>
      </c>
    </row>
    <row r="3" spans="1:7" s="70" customFormat="1" x14ac:dyDescent="0.25">
      <c r="A3" s="79"/>
      <c r="B3" s="80" t="s">
        <v>114</v>
      </c>
      <c r="C3" s="95" t="s">
        <v>3</v>
      </c>
      <c r="D3" s="79"/>
      <c r="E3" s="93" t="s">
        <v>115</v>
      </c>
      <c r="F3" s="94">
        <v>0.69920000000000004</v>
      </c>
      <c r="G3" s="94">
        <v>0.46610000000000001</v>
      </c>
    </row>
    <row r="4" spans="1:7" s="70" customFormat="1" x14ac:dyDescent="0.25">
      <c r="A4" s="81"/>
      <c r="B4" s="96" t="s">
        <v>23</v>
      </c>
      <c r="C4" s="97"/>
      <c r="D4" s="98"/>
      <c r="E4" s="99"/>
      <c r="F4" s="99"/>
      <c r="G4" s="99"/>
    </row>
    <row r="5" spans="1:7" x14ac:dyDescent="0.25">
      <c r="A5" s="82" t="s">
        <v>116</v>
      </c>
      <c r="B5" s="82"/>
      <c r="C5" s="108" t="s">
        <v>36</v>
      </c>
      <c r="D5" s="101"/>
      <c r="E5" s="84" t="s">
        <v>117</v>
      </c>
      <c r="F5" s="85">
        <v>0</v>
      </c>
      <c r="G5" s="84" t="s">
        <v>17</v>
      </c>
    </row>
    <row r="6" spans="1:7" ht="38.25" x14ac:dyDescent="0.25">
      <c r="A6" s="102" t="s">
        <v>118</v>
      </c>
      <c r="B6" s="102" t="s">
        <v>119</v>
      </c>
      <c r="C6" s="103" t="s">
        <v>120</v>
      </c>
      <c r="D6" s="104" t="s">
        <v>121</v>
      </c>
      <c r="E6" s="105" t="s">
        <v>122</v>
      </c>
      <c r="F6" s="106" t="s">
        <v>123</v>
      </c>
      <c r="G6" s="105" t="s">
        <v>124</v>
      </c>
    </row>
    <row r="7" spans="1:7" ht="25.5" x14ac:dyDescent="0.25">
      <c r="A7" s="82" t="s">
        <v>125</v>
      </c>
      <c r="B7" s="82" t="s">
        <v>37</v>
      </c>
      <c r="C7" s="83" t="s">
        <v>126</v>
      </c>
      <c r="D7" s="101" t="s">
        <v>127</v>
      </c>
      <c r="E7" s="84" t="s">
        <v>128</v>
      </c>
      <c r="F7" s="86">
        <v>0</v>
      </c>
      <c r="G7" s="84">
        <v>4.5475000000000003</v>
      </c>
    </row>
    <row r="8" spans="1:7" ht="25.5" x14ac:dyDescent="0.25">
      <c r="A8" s="102" t="s">
        <v>129</v>
      </c>
      <c r="B8" s="102" t="s">
        <v>130</v>
      </c>
      <c r="C8" s="103" t="s">
        <v>131</v>
      </c>
      <c r="D8" s="104" t="s">
        <v>132</v>
      </c>
      <c r="E8" s="105" t="s">
        <v>133</v>
      </c>
      <c r="F8" s="107" t="s">
        <v>134</v>
      </c>
      <c r="G8" s="105" t="s">
        <v>135</v>
      </c>
    </row>
    <row r="9" spans="1:7" x14ac:dyDescent="0.25">
      <c r="A9" s="82" t="s">
        <v>136</v>
      </c>
      <c r="B9" s="82">
        <v>88316</v>
      </c>
      <c r="C9" s="83" t="s">
        <v>137</v>
      </c>
      <c r="D9" s="101">
        <v>0.25</v>
      </c>
      <c r="E9" s="84" t="s">
        <v>22</v>
      </c>
      <c r="F9" s="86">
        <v>18.190000000000001</v>
      </c>
      <c r="G9" s="84">
        <v>4.5475000000000003</v>
      </c>
    </row>
    <row r="10" spans="1:7" x14ac:dyDescent="0.25">
      <c r="A10" s="82" t="s">
        <v>116</v>
      </c>
      <c r="B10" s="82"/>
      <c r="C10" s="108" t="s">
        <v>52</v>
      </c>
      <c r="D10" s="101"/>
      <c r="E10" s="84" t="s">
        <v>117</v>
      </c>
      <c r="F10" s="85">
        <v>0</v>
      </c>
      <c r="G10" s="84" t="s">
        <v>17</v>
      </c>
    </row>
    <row r="11" spans="1:7" ht="38.25" x14ac:dyDescent="0.25">
      <c r="A11" s="102" t="s">
        <v>118</v>
      </c>
      <c r="B11" s="102" t="s">
        <v>119</v>
      </c>
      <c r="C11" s="103" t="s">
        <v>120</v>
      </c>
      <c r="D11" s="104" t="s">
        <v>121</v>
      </c>
      <c r="E11" s="105" t="s">
        <v>122</v>
      </c>
      <c r="F11" s="106" t="s">
        <v>123</v>
      </c>
      <c r="G11" s="105" t="s">
        <v>124</v>
      </c>
    </row>
    <row r="12" spans="1:7" ht="38.25" x14ac:dyDescent="0.25">
      <c r="A12" s="82" t="s">
        <v>138</v>
      </c>
      <c r="B12" s="82" t="s">
        <v>53</v>
      </c>
      <c r="C12" s="83" t="s">
        <v>139</v>
      </c>
      <c r="D12" s="101" t="s">
        <v>140</v>
      </c>
      <c r="E12" s="84" t="s">
        <v>128</v>
      </c>
      <c r="F12" s="86">
        <v>0</v>
      </c>
      <c r="G12" s="84">
        <v>111.728301</v>
      </c>
    </row>
    <row r="13" spans="1:7" ht="25.5" x14ac:dyDescent="0.25">
      <c r="A13" s="102" t="s">
        <v>129</v>
      </c>
      <c r="B13" s="102" t="s">
        <v>130</v>
      </c>
      <c r="C13" s="103" t="s">
        <v>131</v>
      </c>
      <c r="D13" s="104" t="s">
        <v>132</v>
      </c>
      <c r="E13" s="105" t="s">
        <v>133</v>
      </c>
      <c r="F13" s="107" t="s">
        <v>134</v>
      </c>
      <c r="G13" s="105" t="s">
        <v>135</v>
      </c>
    </row>
    <row r="14" spans="1:7" x14ac:dyDescent="0.25">
      <c r="A14" s="82" t="s">
        <v>136</v>
      </c>
      <c r="B14" s="82">
        <v>88309</v>
      </c>
      <c r="C14" s="83" t="s">
        <v>141</v>
      </c>
      <c r="D14" s="101">
        <v>1.5</v>
      </c>
      <c r="E14" s="84" t="s">
        <v>22</v>
      </c>
      <c r="F14" s="86">
        <v>22.55</v>
      </c>
      <c r="G14" s="84">
        <v>33.825000000000003</v>
      </c>
    </row>
    <row r="15" spans="1:7" x14ac:dyDescent="0.25">
      <c r="A15" s="82" t="s">
        <v>136</v>
      </c>
      <c r="B15" s="82">
        <v>88316</v>
      </c>
      <c r="C15" s="83" t="s">
        <v>137</v>
      </c>
      <c r="D15" s="101">
        <v>1.84</v>
      </c>
      <c r="E15" s="84" t="s">
        <v>22</v>
      </c>
      <c r="F15" s="86">
        <v>18.190000000000001</v>
      </c>
      <c r="G15" s="84">
        <v>33.469600000000007</v>
      </c>
    </row>
    <row r="16" spans="1:7" ht="25.5" x14ac:dyDescent="0.25">
      <c r="A16" s="82" t="s">
        <v>142</v>
      </c>
      <c r="B16" s="82">
        <v>7271</v>
      </c>
      <c r="C16" s="83" t="s">
        <v>143</v>
      </c>
      <c r="D16" s="101">
        <v>47</v>
      </c>
      <c r="E16" s="84" t="s">
        <v>144</v>
      </c>
      <c r="F16" s="86">
        <v>0.45</v>
      </c>
      <c r="G16" s="84">
        <v>21.150000000000002</v>
      </c>
    </row>
    <row r="17" spans="1:7" ht="51" x14ac:dyDescent="0.25">
      <c r="A17" s="82" t="s">
        <v>136</v>
      </c>
      <c r="B17" s="82">
        <v>87292</v>
      </c>
      <c r="C17" s="83" t="s">
        <v>145</v>
      </c>
      <c r="D17" s="101">
        <v>4.1300000000000003E-2</v>
      </c>
      <c r="E17" s="84" t="s">
        <v>44</v>
      </c>
      <c r="F17" s="86">
        <v>563.77</v>
      </c>
      <c r="G17" s="84">
        <v>23.283701000000001</v>
      </c>
    </row>
    <row r="18" spans="1:7" x14ac:dyDescent="0.25">
      <c r="A18" s="82" t="s">
        <v>116</v>
      </c>
      <c r="B18" s="82"/>
      <c r="C18" s="108" t="s">
        <v>36</v>
      </c>
      <c r="D18" s="101"/>
      <c r="E18" s="84" t="s">
        <v>117</v>
      </c>
      <c r="F18" s="85">
        <v>0</v>
      </c>
      <c r="G18" s="84" t="s">
        <v>17</v>
      </c>
    </row>
    <row r="19" spans="1:7" ht="38.25" x14ac:dyDescent="0.25">
      <c r="A19" s="102" t="s">
        <v>118</v>
      </c>
      <c r="B19" s="102" t="s">
        <v>119</v>
      </c>
      <c r="C19" s="103" t="s">
        <v>120</v>
      </c>
      <c r="D19" s="104" t="s">
        <v>121</v>
      </c>
      <c r="E19" s="105" t="s">
        <v>122</v>
      </c>
      <c r="F19" s="106" t="s">
        <v>123</v>
      </c>
      <c r="G19" s="105" t="s">
        <v>124</v>
      </c>
    </row>
    <row r="20" spans="1:7" ht="38.25" x14ac:dyDescent="0.25">
      <c r="A20" s="82" t="s">
        <v>146</v>
      </c>
      <c r="B20" s="82" t="s">
        <v>41</v>
      </c>
      <c r="C20" s="83" t="s">
        <v>147</v>
      </c>
      <c r="D20" s="101" t="s">
        <v>148</v>
      </c>
      <c r="E20" s="84" t="s">
        <v>128</v>
      </c>
      <c r="F20" s="86">
        <v>0</v>
      </c>
      <c r="G20" s="84">
        <v>73.069999999999993</v>
      </c>
    </row>
    <row r="21" spans="1:7" ht="25.5" x14ac:dyDescent="0.25">
      <c r="A21" s="102" t="s">
        <v>129</v>
      </c>
      <c r="B21" s="102" t="s">
        <v>149</v>
      </c>
      <c r="C21" s="103" t="s">
        <v>131</v>
      </c>
      <c r="D21" s="104" t="s">
        <v>132</v>
      </c>
      <c r="E21" s="105" t="s">
        <v>133</v>
      </c>
      <c r="F21" s="107" t="s">
        <v>134</v>
      </c>
      <c r="G21" s="105" t="s">
        <v>135</v>
      </c>
    </row>
    <row r="22" spans="1:7" x14ac:dyDescent="0.25">
      <c r="A22" s="82" t="s">
        <v>142</v>
      </c>
      <c r="B22" s="82" t="s">
        <v>150</v>
      </c>
      <c r="C22" s="83" t="s">
        <v>151</v>
      </c>
      <c r="D22" s="101">
        <v>0.2</v>
      </c>
      <c r="E22" s="84" t="s">
        <v>152</v>
      </c>
      <c r="F22" s="86">
        <v>250</v>
      </c>
      <c r="G22" s="84">
        <v>50</v>
      </c>
    </row>
    <row r="23" spans="1:7" ht="25.5" x14ac:dyDescent="0.25">
      <c r="A23" s="82" t="s">
        <v>142</v>
      </c>
      <c r="B23" s="82">
        <v>37526</v>
      </c>
      <c r="C23" s="83" t="s">
        <v>153</v>
      </c>
      <c r="D23" s="101">
        <v>2</v>
      </c>
      <c r="E23" s="84" t="s">
        <v>144</v>
      </c>
      <c r="F23" s="86">
        <v>2.44</v>
      </c>
      <c r="G23" s="84">
        <v>4.88</v>
      </c>
    </row>
    <row r="24" spans="1:7" x14ac:dyDescent="0.25">
      <c r="A24" s="82" t="s">
        <v>136</v>
      </c>
      <c r="B24" s="82">
        <v>88316</v>
      </c>
      <c r="C24" s="83" t="s">
        <v>154</v>
      </c>
      <c r="D24" s="101">
        <v>1</v>
      </c>
      <c r="E24" s="84" t="s">
        <v>22</v>
      </c>
      <c r="F24" s="86">
        <v>18.190000000000001</v>
      </c>
      <c r="G24" s="84">
        <v>18.190000000000001</v>
      </c>
    </row>
    <row r="25" spans="1:7" x14ac:dyDescent="0.25">
      <c r="A25" s="82" t="s">
        <v>116</v>
      </c>
      <c r="B25" s="82"/>
      <c r="C25" s="108" t="s">
        <v>30</v>
      </c>
      <c r="D25" s="101"/>
      <c r="E25" s="84" t="s">
        <v>117</v>
      </c>
      <c r="F25" s="85">
        <v>0</v>
      </c>
      <c r="G25" s="84" t="s">
        <v>17</v>
      </c>
    </row>
    <row r="26" spans="1:7" ht="38.25" x14ac:dyDescent="0.25">
      <c r="A26" s="102" t="s">
        <v>118</v>
      </c>
      <c r="B26" s="102" t="s">
        <v>119</v>
      </c>
      <c r="C26" s="103" t="s">
        <v>120</v>
      </c>
      <c r="D26" s="104" t="s">
        <v>121</v>
      </c>
      <c r="E26" s="105" t="s">
        <v>122</v>
      </c>
      <c r="F26" s="106" t="s">
        <v>123</v>
      </c>
      <c r="G26" s="105" t="s">
        <v>124</v>
      </c>
    </row>
    <row r="27" spans="1:7" ht="25.5" x14ac:dyDescent="0.25">
      <c r="A27" s="82" t="s">
        <v>155</v>
      </c>
      <c r="B27" s="82" t="s">
        <v>31</v>
      </c>
      <c r="C27" s="83" t="s">
        <v>156</v>
      </c>
      <c r="D27" s="101" t="s">
        <v>152</v>
      </c>
      <c r="E27" s="84" t="s">
        <v>128</v>
      </c>
      <c r="F27" s="86">
        <v>0</v>
      </c>
      <c r="G27" s="84">
        <v>233.94</v>
      </c>
    </row>
    <row r="28" spans="1:7" ht="25.5" x14ac:dyDescent="0.25">
      <c r="A28" s="102" t="s">
        <v>129</v>
      </c>
      <c r="B28" s="102" t="s">
        <v>130</v>
      </c>
      <c r="C28" s="103" t="s">
        <v>131</v>
      </c>
      <c r="D28" s="104" t="s">
        <v>132</v>
      </c>
      <c r="E28" s="105" t="s">
        <v>133</v>
      </c>
      <c r="F28" s="107" t="s">
        <v>134</v>
      </c>
      <c r="G28" s="105" t="s">
        <v>135</v>
      </c>
    </row>
    <row r="29" spans="1:7" x14ac:dyDescent="0.25">
      <c r="A29" s="82" t="s">
        <v>142</v>
      </c>
      <c r="B29" s="82" t="s">
        <v>157</v>
      </c>
      <c r="C29" s="83" t="s">
        <v>158</v>
      </c>
      <c r="D29" s="101">
        <v>1</v>
      </c>
      <c r="E29" s="84" t="s">
        <v>159</v>
      </c>
      <c r="F29" s="86">
        <v>233.94</v>
      </c>
      <c r="G29" s="84">
        <v>233.94</v>
      </c>
    </row>
    <row r="30" spans="1:7" x14ac:dyDescent="0.25">
      <c r="A30" s="82" t="s">
        <v>116</v>
      </c>
      <c r="B30" s="82"/>
      <c r="C30" s="108" t="s">
        <v>100</v>
      </c>
      <c r="D30" s="101"/>
      <c r="E30" s="84" t="s">
        <v>117</v>
      </c>
      <c r="F30" s="85">
        <v>0</v>
      </c>
      <c r="G30" s="84" t="s">
        <v>17</v>
      </c>
    </row>
    <row r="31" spans="1:7" ht="38.25" x14ac:dyDescent="0.25">
      <c r="A31" s="102" t="s">
        <v>118</v>
      </c>
      <c r="B31" s="102" t="s">
        <v>119</v>
      </c>
      <c r="C31" s="103" t="s">
        <v>120</v>
      </c>
      <c r="D31" s="104" t="s">
        <v>121</v>
      </c>
      <c r="E31" s="105" t="s">
        <v>122</v>
      </c>
      <c r="F31" s="106" t="s">
        <v>123</v>
      </c>
      <c r="G31" s="105" t="s">
        <v>124</v>
      </c>
    </row>
    <row r="32" spans="1:7" ht="25.5" x14ac:dyDescent="0.25">
      <c r="A32" s="82"/>
      <c r="B32" s="82" t="s">
        <v>101</v>
      </c>
      <c r="C32" s="83" t="s">
        <v>160</v>
      </c>
      <c r="D32" s="101" t="s">
        <v>140</v>
      </c>
      <c r="E32" s="84" t="s">
        <v>128</v>
      </c>
      <c r="F32" s="86">
        <v>0</v>
      </c>
      <c r="G32" s="84">
        <v>105.53</v>
      </c>
    </row>
    <row r="33" spans="1:7" ht="25.5" x14ac:dyDescent="0.25">
      <c r="A33" s="102" t="s">
        <v>129</v>
      </c>
      <c r="B33" s="102" t="s">
        <v>149</v>
      </c>
      <c r="C33" s="103" t="s">
        <v>131</v>
      </c>
      <c r="D33" s="104" t="s">
        <v>132</v>
      </c>
      <c r="E33" s="105" t="s">
        <v>133</v>
      </c>
      <c r="F33" s="107" t="s">
        <v>134</v>
      </c>
      <c r="G33" s="105" t="s">
        <v>135</v>
      </c>
    </row>
    <row r="34" spans="1:7" ht="51" x14ac:dyDescent="0.25">
      <c r="A34" s="82" t="s">
        <v>142</v>
      </c>
      <c r="B34" s="82">
        <v>39512</v>
      </c>
      <c r="C34" s="83" t="s">
        <v>161</v>
      </c>
      <c r="D34" s="101">
        <v>1</v>
      </c>
      <c r="E34" s="84" t="s">
        <v>162</v>
      </c>
      <c r="F34" s="86">
        <v>105.53</v>
      </c>
      <c r="G34" s="84">
        <v>105.53</v>
      </c>
    </row>
    <row r="35" spans="1:7" x14ac:dyDescent="0.25">
      <c r="A35" s="82" t="s">
        <v>116</v>
      </c>
      <c r="B35" s="82"/>
      <c r="C35" s="108" t="s">
        <v>105</v>
      </c>
      <c r="D35" s="101"/>
      <c r="E35" s="84" t="s">
        <v>117</v>
      </c>
      <c r="F35" s="85">
        <v>0</v>
      </c>
      <c r="G35" s="84" t="s">
        <v>17</v>
      </c>
    </row>
    <row r="36" spans="1:7" ht="38.25" x14ac:dyDescent="0.25">
      <c r="A36" s="102" t="s">
        <v>118</v>
      </c>
      <c r="B36" s="102" t="s">
        <v>119</v>
      </c>
      <c r="C36" s="103" t="s">
        <v>120</v>
      </c>
      <c r="D36" s="104" t="s">
        <v>121</v>
      </c>
      <c r="E36" s="105" t="s">
        <v>122</v>
      </c>
      <c r="F36" s="106" t="s">
        <v>123</v>
      </c>
      <c r="G36" s="105" t="s">
        <v>124</v>
      </c>
    </row>
    <row r="37" spans="1:7" ht="25.5" x14ac:dyDescent="0.25">
      <c r="A37" s="82" t="s">
        <v>163</v>
      </c>
      <c r="B37" s="82" t="s">
        <v>106</v>
      </c>
      <c r="C37" s="83" t="s">
        <v>164</v>
      </c>
      <c r="D37" s="101" t="s">
        <v>140</v>
      </c>
      <c r="E37" s="84" t="s">
        <v>128</v>
      </c>
      <c r="F37" s="86">
        <v>0</v>
      </c>
      <c r="G37" s="84">
        <v>2.7826599999999999</v>
      </c>
    </row>
    <row r="38" spans="1:7" ht="25.5" x14ac:dyDescent="0.25">
      <c r="A38" s="102" t="s">
        <v>129</v>
      </c>
      <c r="B38" s="102" t="s">
        <v>149</v>
      </c>
      <c r="C38" s="103" t="s">
        <v>131</v>
      </c>
      <c r="D38" s="104" t="s">
        <v>132</v>
      </c>
      <c r="E38" s="105" t="s">
        <v>133</v>
      </c>
      <c r="F38" s="107" t="s">
        <v>134</v>
      </c>
      <c r="G38" s="105" t="s">
        <v>135</v>
      </c>
    </row>
    <row r="39" spans="1:7" x14ac:dyDescent="0.25">
      <c r="A39" s="82" t="s">
        <v>142</v>
      </c>
      <c r="B39" s="82">
        <v>38400</v>
      </c>
      <c r="C39" s="83" t="s">
        <v>165</v>
      </c>
      <c r="D39" s="101">
        <v>0.05</v>
      </c>
      <c r="E39" s="84" t="s">
        <v>144</v>
      </c>
      <c r="F39" s="86">
        <v>17.73</v>
      </c>
      <c r="G39" s="84">
        <v>0.88650000000000007</v>
      </c>
    </row>
    <row r="40" spans="1:7" x14ac:dyDescent="0.25">
      <c r="A40" s="82" t="s">
        <v>142</v>
      </c>
      <c r="B40" s="82">
        <v>44329</v>
      </c>
      <c r="C40" s="83" t="s">
        <v>166</v>
      </c>
      <c r="D40" s="101">
        <v>6.0000000000000001E-3</v>
      </c>
      <c r="E40" s="84" t="s">
        <v>167</v>
      </c>
      <c r="F40" s="86">
        <v>12.86</v>
      </c>
      <c r="G40" s="84">
        <v>7.7159999999999992E-2</v>
      </c>
    </row>
    <row r="41" spans="1:7" x14ac:dyDescent="0.25">
      <c r="A41" s="82" t="s">
        <v>136</v>
      </c>
      <c r="B41" s="82">
        <v>88316</v>
      </c>
      <c r="C41" s="83" t="s">
        <v>154</v>
      </c>
      <c r="D41" s="101">
        <v>0.1</v>
      </c>
      <c r="E41" s="84" t="s">
        <v>22</v>
      </c>
      <c r="F41" s="86">
        <v>18.190000000000001</v>
      </c>
      <c r="G41" s="84">
        <v>1.8190000000000002</v>
      </c>
    </row>
    <row r="42" spans="1:7" x14ac:dyDescent="0.25">
      <c r="A42" s="82" t="s">
        <v>116</v>
      </c>
      <c r="B42" s="82"/>
      <c r="C42" s="108" t="s">
        <v>78</v>
      </c>
      <c r="D42" s="101"/>
      <c r="E42" s="84" t="s">
        <v>117</v>
      </c>
      <c r="F42" s="85">
        <v>0</v>
      </c>
      <c r="G42" s="84" t="s">
        <v>17</v>
      </c>
    </row>
    <row r="43" spans="1:7" ht="38.25" x14ac:dyDescent="0.25">
      <c r="A43" s="102" t="s">
        <v>118</v>
      </c>
      <c r="B43" s="102" t="s">
        <v>119</v>
      </c>
      <c r="C43" s="103" t="s">
        <v>120</v>
      </c>
      <c r="D43" s="104" t="s">
        <v>121</v>
      </c>
      <c r="E43" s="105" t="s">
        <v>122</v>
      </c>
      <c r="F43" s="106" t="s">
        <v>123</v>
      </c>
      <c r="G43" s="105" t="s">
        <v>124</v>
      </c>
    </row>
    <row r="44" spans="1:7" ht="63.75" x14ac:dyDescent="0.25">
      <c r="A44" s="82" t="s">
        <v>168</v>
      </c>
      <c r="B44" s="82" t="s">
        <v>79</v>
      </c>
      <c r="C44" s="83" t="s">
        <v>81</v>
      </c>
      <c r="D44" s="101" t="s">
        <v>140</v>
      </c>
      <c r="E44" s="84" t="s">
        <v>128</v>
      </c>
      <c r="F44" s="86">
        <v>0</v>
      </c>
      <c r="G44" s="84">
        <v>133.3236</v>
      </c>
    </row>
    <row r="45" spans="1:7" ht="25.5" x14ac:dyDescent="0.25">
      <c r="A45" s="102" t="s">
        <v>129</v>
      </c>
      <c r="B45" s="102" t="s">
        <v>130</v>
      </c>
      <c r="C45" s="103" t="s">
        <v>131</v>
      </c>
      <c r="D45" s="104" t="s">
        <v>132</v>
      </c>
      <c r="E45" s="105" t="s">
        <v>133</v>
      </c>
      <c r="F45" s="107" t="s">
        <v>134</v>
      </c>
      <c r="G45" s="105" t="s">
        <v>135</v>
      </c>
    </row>
    <row r="46" spans="1:7" ht="38.25" x14ac:dyDescent="0.25">
      <c r="A46" s="82" t="s">
        <v>169</v>
      </c>
      <c r="B46" s="82" t="s">
        <v>170</v>
      </c>
      <c r="C46" s="83" t="s">
        <v>171</v>
      </c>
      <c r="D46" s="101">
        <v>1.0900000000000001</v>
      </c>
      <c r="E46" s="84" t="s">
        <v>140</v>
      </c>
      <c r="F46" s="86">
        <v>59</v>
      </c>
      <c r="G46" s="84">
        <v>64.31</v>
      </c>
    </row>
    <row r="47" spans="1:7" x14ac:dyDescent="0.25">
      <c r="A47" s="82" t="s">
        <v>169</v>
      </c>
      <c r="B47" s="82">
        <v>37596</v>
      </c>
      <c r="C47" s="83" t="s">
        <v>172</v>
      </c>
      <c r="D47" s="101">
        <v>7.69</v>
      </c>
      <c r="E47" s="84" t="s">
        <v>173</v>
      </c>
      <c r="F47" s="86">
        <v>3.31</v>
      </c>
      <c r="G47" s="84">
        <v>25.453900000000001</v>
      </c>
    </row>
    <row r="48" spans="1:7" ht="25.5" x14ac:dyDescent="0.25">
      <c r="A48" s="82" t="s">
        <v>174</v>
      </c>
      <c r="B48" s="82">
        <v>88256</v>
      </c>
      <c r="C48" s="83" t="s">
        <v>175</v>
      </c>
      <c r="D48" s="101">
        <v>1.38</v>
      </c>
      <c r="E48" s="84" t="s">
        <v>22</v>
      </c>
      <c r="F48" s="86">
        <v>22.47</v>
      </c>
      <c r="G48" s="84">
        <v>31.008599999999998</v>
      </c>
    </row>
    <row r="49" spans="1:7" x14ac:dyDescent="0.25">
      <c r="A49" s="82" t="s">
        <v>174</v>
      </c>
      <c r="B49" s="82">
        <v>88316</v>
      </c>
      <c r="C49" s="83" t="s">
        <v>137</v>
      </c>
      <c r="D49" s="101">
        <v>0.69</v>
      </c>
      <c r="E49" s="84" t="s">
        <v>22</v>
      </c>
      <c r="F49" s="86">
        <v>18.190000000000001</v>
      </c>
      <c r="G49" s="84">
        <v>12.5511</v>
      </c>
    </row>
    <row r="50" spans="1:7" x14ac:dyDescent="0.25">
      <c r="A50" s="82" t="s">
        <v>116</v>
      </c>
      <c r="B50" s="82"/>
      <c r="C50" s="108" t="s">
        <v>63</v>
      </c>
      <c r="D50" s="101">
        <v>0</v>
      </c>
      <c r="E50" s="84" t="s">
        <v>117</v>
      </c>
      <c r="F50" s="85">
        <v>0</v>
      </c>
      <c r="G50" s="84" t="s">
        <v>17</v>
      </c>
    </row>
    <row r="51" spans="1:7" ht="38.25" x14ac:dyDescent="0.25">
      <c r="A51" s="102" t="s">
        <v>118</v>
      </c>
      <c r="B51" s="102" t="s">
        <v>119</v>
      </c>
      <c r="C51" s="103" t="s">
        <v>120</v>
      </c>
      <c r="D51" s="104" t="s">
        <v>121</v>
      </c>
      <c r="E51" s="105" t="s">
        <v>122</v>
      </c>
      <c r="F51" s="106" t="s">
        <v>123</v>
      </c>
      <c r="G51" s="105" t="s">
        <v>124</v>
      </c>
    </row>
    <row r="52" spans="1:7" ht="25.5" x14ac:dyDescent="0.25">
      <c r="A52" s="82" t="s">
        <v>176</v>
      </c>
      <c r="B52" s="82" t="s">
        <v>64</v>
      </c>
      <c r="C52" s="83" t="s">
        <v>177</v>
      </c>
      <c r="D52" s="101" t="s">
        <v>127</v>
      </c>
      <c r="E52" s="84" t="s">
        <v>128</v>
      </c>
      <c r="F52" s="86">
        <v>0</v>
      </c>
      <c r="G52" s="84">
        <v>30.7881</v>
      </c>
    </row>
    <row r="53" spans="1:7" ht="25.5" x14ac:dyDescent="0.25">
      <c r="A53" s="102" t="s">
        <v>129</v>
      </c>
      <c r="B53" s="102" t="s">
        <v>130</v>
      </c>
      <c r="C53" s="103" t="s">
        <v>131</v>
      </c>
      <c r="D53" s="104" t="s">
        <v>132</v>
      </c>
      <c r="E53" s="105" t="s">
        <v>133</v>
      </c>
      <c r="F53" s="107" t="s">
        <v>134</v>
      </c>
      <c r="G53" s="105" t="s">
        <v>135</v>
      </c>
    </row>
    <row r="54" spans="1:7" x14ac:dyDescent="0.25">
      <c r="A54" s="82" t="s">
        <v>142</v>
      </c>
      <c r="B54" s="82">
        <v>5074</v>
      </c>
      <c r="C54" s="83" t="s">
        <v>178</v>
      </c>
      <c r="D54" s="101">
        <v>7.4999999999999997E-3</v>
      </c>
      <c r="E54" s="84" t="s">
        <v>173</v>
      </c>
      <c r="F54" s="86">
        <v>28.49</v>
      </c>
      <c r="G54" s="84">
        <v>0.21367499999999998</v>
      </c>
    </row>
    <row r="55" spans="1:7" ht="25.5" x14ac:dyDescent="0.25">
      <c r="A55" s="82" t="s">
        <v>142</v>
      </c>
      <c r="B55" s="82">
        <v>367</v>
      </c>
      <c r="C55" s="83" t="s">
        <v>179</v>
      </c>
      <c r="D55" s="101">
        <v>7.5000000000000002E-4</v>
      </c>
      <c r="E55" s="84" t="s">
        <v>180</v>
      </c>
      <c r="F55" s="86">
        <v>106.37</v>
      </c>
      <c r="G55" s="84">
        <v>7.9777500000000001E-2</v>
      </c>
    </row>
    <row r="56" spans="1:7" ht="25.5" x14ac:dyDescent="0.25">
      <c r="A56" s="82" t="s">
        <v>174</v>
      </c>
      <c r="B56" s="82">
        <v>88262</v>
      </c>
      <c r="C56" s="83" t="s">
        <v>181</v>
      </c>
      <c r="D56" s="101">
        <v>0.1275</v>
      </c>
      <c r="E56" s="84" t="s">
        <v>22</v>
      </c>
      <c r="F56" s="86">
        <v>22.3</v>
      </c>
      <c r="G56" s="84">
        <v>2.8432500000000003</v>
      </c>
    </row>
    <row r="57" spans="1:7" x14ac:dyDescent="0.25">
      <c r="A57" s="82" t="s">
        <v>142</v>
      </c>
      <c r="B57" s="82">
        <v>1379</v>
      </c>
      <c r="C57" s="83" t="s">
        <v>182</v>
      </c>
      <c r="D57" s="101">
        <v>3.75</v>
      </c>
      <c r="E57" s="84" t="s">
        <v>173</v>
      </c>
      <c r="F57" s="86">
        <v>0.54</v>
      </c>
      <c r="G57" s="84">
        <v>2.0250000000000004</v>
      </c>
    </row>
    <row r="58" spans="1:7" ht="25.5" x14ac:dyDescent="0.25">
      <c r="A58" s="82" t="s">
        <v>142</v>
      </c>
      <c r="B58" s="82">
        <v>4721</v>
      </c>
      <c r="C58" s="83" t="s">
        <v>183</v>
      </c>
      <c r="D58" s="101">
        <v>9.7499999999999983E-3</v>
      </c>
      <c r="E58" s="84" t="s">
        <v>180</v>
      </c>
      <c r="F58" s="86">
        <v>76.61</v>
      </c>
      <c r="G58" s="84">
        <v>0.74694749999999988</v>
      </c>
    </row>
    <row r="59" spans="1:7" x14ac:dyDescent="0.25">
      <c r="A59" s="82" t="s">
        <v>136</v>
      </c>
      <c r="B59" s="82">
        <v>88309</v>
      </c>
      <c r="C59" s="83" t="s">
        <v>184</v>
      </c>
      <c r="D59" s="101">
        <v>0.255</v>
      </c>
      <c r="E59" s="84" t="s">
        <v>22</v>
      </c>
      <c r="F59" s="86">
        <v>22.55</v>
      </c>
      <c r="G59" s="84">
        <v>5.7502500000000003</v>
      </c>
    </row>
    <row r="60" spans="1:7" x14ac:dyDescent="0.25">
      <c r="A60" s="82" t="s">
        <v>136</v>
      </c>
      <c r="B60" s="82">
        <v>88316</v>
      </c>
      <c r="C60" s="83" t="s">
        <v>185</v>
      </c>
      <c r="D60" s="101">
        <v>0.1275</v>
      </c>
      <c r="E60" s="84" t="s">
        <v>22</v>
      </c>
      <c r="F60" s="86">
        <v>18.190000000000001</v>
      </c>
      <c r="G60" s="84">
        <v>2.3192250000000003</v>
      </c>
    </row>
    <row r="61" spans="1:7" ht="25.5" x14ac:dyDescent="0.25">
      <c r="A61" s="82" t="s">
        <v>142</v>
      </c>
      <c r="B61" s="82">
        <v>10567</v>
      </c>
      <c r="C61" s="83" t="s">
        <v>186</v>
      </c>
      <c r="D61" s="101">
        <v>2.6250000000000002E-2</v>
      </c>
      <c r="E61" s="84" t="s">
        <v>187</v>
      </c>
      <c r="F61" s="86">
        <v>11.58</v>
      </c>
      <c r="G61" s="84">
        <v>0.30397500000000005</v>
      </c>
    </row>
    <row r="62" spans="1:7" ht="25.5" x14ac:dyDescent="0.25">
      <c r="A62" s="82" t="s">
        <v>142</v>
      </c>
      <c r="B62" s="82">
        <v>43132</v>
      </c>
      <c r="C62" s="83" t="s">
        <v>188</v>
      </c>
      <c r="D62" s="101">
        <v>5.8499999999999996E-2</v>
      </c>
      <c r="E62" s="84" t="s">
        <v>173</v>
      </c>
      <c r="F62" s="86">
        <v>26</v>
      </c>
      <c r="G62" s="84">
        <v>1.5209999999999999</v>
      </c>
    </row>
    <row r="63" spans="1:7" ht="51" x14ac:dyDescent="0.25">
      <c r="A63" s="82" t="s">
        <v>136</v>
      </c>
      <c r="B63" s="82">
        <v>92783</v>
      </c>
      <c r="C63" s="83" t="s">
        <v>189</v>
      </c>
      <c r="D63" s="101">
        <v>0.75</v>
      </c>
      <c r="E63" s="84" t="s">
        <v>190</v>
      </c>
      <c r="F63" s="86">
        <v>19.98</v>
      </c>
      <c r="G63" s="84">
        <v>14.984999999999999</v>
      </c>
    </row>
    <row r="64" spans="1:7" x14ac:dyDescent="0.25">
      <c r="A64" s="82" t="s">
        <v>116</v>
      </c>
      <c r="B64" s="82"/>
      <c r="C64" s="108" t="s">
        <v>36</v>
      </c>
      <c r="D64" s="101">
        <v>0</v>
      </c>
      <c r="E64" s="84" t="s">
        <v>117</v>
      </c>
      <c r="F64" s="85">
        <v>0</v>
      </c>
      <c r="G64" s="84" t="s">
        <v>17</v>
      </c>
    </row>
    <row r="65" spans="1:7" ht="38.25" x14ac:dyDescent="0.25">
      <c r="A65" s="102" t="s">
        <v>118</v>
      </c>
      <c r="B65" s="102" t="s">
        <v>119</v>
      </c>
      <c r="C65" s="103" t="s">
        <v>120</v>
      </c>
      <c r="D65" s="104" t="s">
        <v>121</v>
      </c>
      <c r="E65" s="105" t="s">
        <v>122</v>
      </c>
      <c r="F65" s="106" t="s">
        <v>123</v>
      </c>
      <c r="G65" s="105" t="s">
        <v>124</v>
      </c>
    </row>
    <row r="66" spans="1:7" ht="38.25" x14ac:dyDescent="0.25">
      <c r="A66" s="82" t="s">
        <v>191</v>
      </c>
      <c r="B66" s="82" t="s">
        <v>45</v>
      </c>
      <c r="C66" s="83" t="s">
        <v>192</v>
      </c>
      <c r="D66" s="101" t="s">
        <v>140</v>
      </c>
      <c r="E66" s="84" t="s">
        <v>128</v>
      </c>
      <c r="F66" s="86">
        <v>0</v>
      </c>
      <c r="G66" s="84">
        <v>21.633357</v>
      </c>
    </row>
    <row r="67" spans="1:7" ht="25.5" x14ac:dyDescent="0.25">
      <c r="A67" s="102" t="s">
        <v>129</v>
      </c>
      <c r="B67" s="102" t="s">
        <v>130</v>
      </c>
      <c r="C67" s="103" t="s">
        <v>131</v>
      </c>
      <c r="D67" s="104" t="s">
        <v>132</v>
      </c>
      <c r="E67" s="105" t="s">
        <v>133</v>
      </c>
      <c r="F67" s="107" t="s">
        <v>134</v>
      </c>
      <c r="G67" s="105" t="s">
        <v>135</v>
      </c>
    </row>
    <row r="68" spans="1:7" x14ac:dyDescent="0.25">
      <c r="A68" s="82" t="s">
        <v>136</v>
      </c>
      <c r="B68" s="82">
        <v>88316</v>
      </c>
      <c r="C68" s="83" t="s">
        <v>137</v>
      </c>
      <c r="D68" s="101">
        <v>0.56609999999999994</v>
      </c>
      <c r="E68" s="84" t="s">
        <v>22</v>
      </c>
      <c r="F68" s="86">
        <v>18.190000000000001</v>
      </c>
      <c r="G68" s="84">
        <v>10.297359</v>
      </c>
    </row>
    <row r="69" spans="1:7" x14ac:dyDescent="0.25">
      <c r="A69" s="82" t="s">
        <v>136</v>
      </c>
      <c r="B69" s="82">
        <v>88323</v>
      </c>
      <c r="C69" s="83" t="s">
        <v>193</v>
      </c>
      <c r="D69" s="101">
        <v>0.28820000000000001</v>
      </c>
      <c r="E69" s="84" t="s">
        <v>22</v>
      </c>
      <c r="F69" s="86">
        <v>25.58</v>
      </c>
      <c r="G69" s="84">
        <v>7.3721559999999995</v>
      </c>
    </row>
    <row r="70" spans="1:7" ht="38.25" x14ac:dyDescent="0.25">
      <c r="A70" s="82" t="s">
        <v>136</v>
      </c>
      <c r="B70" s="82">
        <v>92716</v>
      </c>
      <c r="C70" s="83" t="s">
        <v>194</v>
      </c>
      <c r="D70" s="101">
        <v>0.18459999999999999</v>
      </c>
      <c r="E70" s="84" t="s">
        <v>195</v>
      </c>
      <c r="F70" s="86">
        <v>20.96</v>
      </c>
      <c r="G70" s="84">
        <v>3.8692159999999998</v>
      </c>
    </row>
    <row r="71" spans="1:7" ht="38.25" x14ac:dyDescent="0.25">
      <c r="A71" s="82" t="s">
        <v>136</v>
      </c>
      <c r="B71" s="82">
        <v>92717</v>
      </c>
      <c r="C71" s="83" t="s">
        <v>196</v>
      </c>
      <c r="D71" s="101">
        <v>0.4506</v>
      </c>
      <c r="E71" s="84" t="s">
        <v>197</v>
      </c>
      <c r="F71" s="86">
        <v>0.21</v>
      </c>
      <c r="G71" s="84">
        <v>9.4626000000000002E-2</v>
      </c>
    </row>
    <row r="72" spans="1:7" x14ac:dyDescent="0.25">
      <c r="A72" s="82" t="s">
        <v>116</v>
      </c>
      <c r="B72" s="82"/>
      <c r="C72" s="108" t="s">
        <v>59</v>
      </c>
      <c r="D72" s="101">
        <v>0</v>
      </c>
      <c r="E72" s="84" t="s">
        <v>117</v>
      </c>
      <c r="F72" s="85">
        <v>0</v>
      </c>
      <c r="G72" s="84" t="s">
        <v>17</v>
      </c>
    </row>
    <row r="73" spans="1:7" ht="38.25" x14ac:dyDescent="0.25">
      <c r="A73" s="102" t="s">
        <v>118</v>
      </c>
      <c r="B73" s="102" t="s">
        <v>119</v>
      </c>
      <c r="C73" s="103" t="s">
        <v>120</v>
      </c>
      <c r="D73" s="104" t="s">
        <v>121</v>
      </c>
      <c r="E73" s="105" t="s">
        <v>122</v>
      </c>
      <c r="F73" s="106" t="s">
        <v>123</v>
      </c>
      <c r="G73" s="105" t="s">
        <v>124</v>
      </c>
    </row>
    <row r="74" spans="1:7" ht="63.75" x14ac:dyDescent="0.25">
      <c r="A74" s="82" t="s">
        <v>208</v>
      </c>
      <c r="B74" s="82" t="s">
        <v>60</v>
      </c>
      <c r="C74" s="83" t="s">
        <v>62</v>
      </c>
      <c r="D74" s="101" t="s">
        <v>140</v>
      </c>
      <c r="E74" s="84" t="s">
        <v>128</v>
      </c>
      <c r="F74" s="86">
        <v>0</v>
      </c>
      <c r="G74" s="84">
        <v>35.758881498759308</v>
      </c>
    </row>
    <row r="75" spans="1:7" ht="25.5" x14ac:dyDescent="0.25">
      <c r="A75" s="102" t="s">
        <v>129</v>
      </c>
      <c r="B75" s="102" t="s">
        <v>130</v>
      </c>
      <c r="C75" s="103" t="s">
        <v>131</v>
      </c>
      <c r="D75" s="104" t="s">
        <v>132</v>
      </c>
      <c r="E75" s="105" t="s">
        <v>133</v>
      </c>
      <c r="F75" s="107" t="s">
        <v>134</v>
      </c>
      <c r="G75" s="105" t="s">
        <v>135</v>
      </c>
    </row>
    <row r="76" spans="1:7" ht="38.25" x14ac:dyDescent="0.25">
      <c r="A76" s="82" t="s">
        <v>169</v>
      </c>
      <c r="B76" s="82">
        <v>4481</v>
      </c>
      <c r="C76" s="83" t="s">
        <v>199</v>
      </c>
      <c r="D76" s="101">
        <v>0.24565756823821339</v>
      </c>
      <c r="E76" s="84" t="s">
        <v>187</v>
      </c>
      <c r="F76" s="86">
        <v>42.93</v>
      </c>
      <c r="G76" s="84">
        <v>10.5460794044665</v>
      </c>
    </row>
    <row r="77" spans="1:7" ht="38.25" x14ac:dyDescent="0.25">
      <c r="A77" s="82" t="s">
        <v>169</v>
      </c>
      <c r="B77" s="82">
        <v>4400</v>
      </c>
      <c r="C77" s="83" t="s">
        <v>200</v>
      </c>
      <c r="D77" s="101">
        <v>1.1367866004962781</v>
      </c>
      <c r="E77" s="84" t="s">
        <v>187</v>
      </c>
      <c r="F77" s="86">
        <v>16.71</v>
      </c>
      <c r="G77" s="84">
        <v>18.995704094292808</v>
      </c>
    </row>
    <row r="78" spans="1:7" ht="25.5" x14ac:dyDescent="0.25">
      <c r="A78" s="82" t="s">
        <v>169</v>
      </c>
      <c r="B78" s="82">
        <v>39027</v>
      </c>
      <c r="C78" s="83" t="s">
        <v>201</v>
      </c>
      <c r="D78" s="101">
        <v>0.05</v>
      </c>
      <c r="E78" s="84" t="s">
        <v>173</v>
      </c>
      <c r="F78" s="86">
        <v>25.41</v>
      </c>
      <c r="G78" s="84">
        <v>1.2705000000000002</v>
      </c>
    </row>
    <row r="79" spans="1:7" ht="25.5" x14ac:dyDescent="0.25">
      <c r="A79" s="82" t="s">
        <v>169</v>
      </c>
      <c r="B79" s="82">
        <v>40568</v>
      </c>
      <c r="C79" s="83" t="s">
        <v>202</v>
      </c>
      <c r="D79" s="101">
        <v>0.03</v>
      </c>
      <c r="E79" s="84" t="s">
        <v>173</v>
      </c>
      <c r="F79" s="86">
        <v>25.62</v>
      </c>
      <c r="G79" s="84">
        <v>0.76859999999999995</v>
      </c>
    </row>
    <row r="80" spans="1:7" ht="25.5" x14ac:dyDescent="0.25">
      <c r="A80" s="82" t="s">
        <v>174</v>
      </c>
      <c r="B80" s="82">
        <v>88239</v>
      </c>
      <c r="C80" s="83" t="s">
        <v>203</v>
      </c>
      <c r="D80" s="101">
        <v>6.5000000000000002E-2</v>
      </c>
      <c r="E80" s="84" t="s">
        <v>22</v>
      </c>
      <c r="F80" s="86">
        <v>18.73</v>
      </c>
      <c r="G80" s="84">
        <v>1.2174500000000001</v>
      </c>
    </row>
    <row r="81" spans="1:7" ht="25.5" x14ac:dyDescent="0.25">
      <c r="A81" s="82" t="s">
        <v>174</v>
      </c>
      <c r="B81" s="82">
        <v>88262</v>
      </c>
      <c r="C81" s="83" t="s">
        <v>181</v>
      </c>
      <c r="D81" s="101">
        <v>0.11799999999999999</v>
      </c>
      <c r="E81" s="84" t="s">
        <v>22</v>
      </c>
      <c r="F81" s="86">
        <v>22.3</v>
      </c>
      <c r="G81" s="84">
        <v>2.6313999999999997</v>
      </c>
    </row>
    <row r="82" spans="1:7" ht="38.25" x14ac:dyDescent="0.25">
      <c r="A82" s="82" t="s">
        <v>174</v>
      </c>
      <c r="B82" s="82">
        <v>93281</v>
      </c>
      <c r="C82" s="83" t="s">
        <v>204</v>
      </c>
      <c r="D82" s="101">
        <v>4.5999999999999999E-3</v>
      </c>
      <c r="E82" s="84" t="s">
        <v>195</v>
      </c>
      <c r="F82" s="86">
        <v>30.58</v>
      </c>
      <c r="G82" s="84">
        <v>0.14066799999999999</v>
      </c>
    </row>
    <row r="83" spans="1:7" ht="38.25" x14ac:dyDescent="0.25">
      <c r="A83" s="82" t="s">
        <v>174</v>
      </c>
      <c r="B83" s="82">
        <v>93282</v>
      </c>
      <c r="C83" s="83" t="s">
        <v>205</v>
      </c>
      <c r="D83" s="101">
        <v>6.4000000000000003E-3</v>
      </c>
      <c r="E83" s="84" t="s">
        <v>197</v>
      </c>
      <c r="F83" s="86">
        <v>29.45</v>
      </c>
      <c r="G83" s="84">
        <v>0.18848000000000001</v>
      </c>
    </row>
    <row r="84" spans="1:7" x14ac:dyDescent="0.25">
      <c r="A84" s="87" t="s">
        <v>206</v>
      </c>
      <c r="B84" s="87"/>
      <c r="C84" s="87"/>
      <c r="D84" s="88"/>
      <c r="E84" s="89"/>
      <c r="F84" s="89"/>
      <c r="G84" s="89"/>
    </row>
    <row r="85" spans="1:7" x14ac:dyDescent="0.25">
      <c r="A85" s="87"/>
      <c r="B85" s="87"/>
      <c r="C85" s="87"/>
      <c r="D85" s="88"/>
      <c r="E85" s="90"/>
      <c r="F85" s="90"/>
      <c r="G85" s="90"/>
    </row>
    <row r="86" spans="1:7" x14ac:dyDescent="0.25">
      <c r="A86" s="87"/>
      <c r="B86" s="87"/>
      <c r="C86" s="87"/>
      <c r="D86" s="88"/>
      <c r="E86" s="90"/>
      <c r="F86" s="90"/>
      <c r="G86" s="90"/>
    </row>
    <row r="87" spans="1:7" x14ac:dyDescent="0.25">
      <c r="A87" s="87"/>
      <c r="B87" s="87"/>
      <c r="C87" s="87"/>
      <c r="D87" s="88"/>
      <c r="E87" s="90"/>
      <c r="F87" s="90"/>
      <c r="G87" s="90"/>
    </row>
  </sheetData>
  <mergeCells count="1">
    <mergeCell ref="A84:D87"/>
  </mergeCells>
  <conditionalFormatting sqref="B4">
    <cfRule type="cellIs" dxfId="251" priority="215" operator="equal">
      <formula>"Planilha OrçaNote - © ConstruNote 2021"</formula>
    </cfRule>
  </conditionalFormatting>
  <conditionalFormatting sqref="A5:G7 A8:E9 G8:G9">
    <cfRule type="expression" dxfId="250" priority="203">
      <formula>IF($E5="Categoria:",TRUE,FALSE)</formula>
    </cfRule>
    <cfRule type="expression" dxfId="249" priority="212">
      <formula>IF($G5="Descrição do serviço",TRUE,FALSE)</formula>
    </cfRule>
    <cfRule type="expression" dxfId="248" priority="213">
      <formula>$G5="insumos"</formula>
    </cfRule>
  </conditionalFormatting>
  <conditionalFormatting sqref="E5:G7 E8:E9 G8:G9">
    <cfRule type="expression" dxfId="247" priority="211">
      <formula>IF($G5="",TRUE,FALSE)</formula>
    </cfRule>
  </conditionalFormatting>
  <conditionalFormatting sqref="C5:C9">
    <cfRule type="expression" dxfId="246" priority="202">
      <formula>IF($E5="Categoria:",TRUE,FALSE)</formula>
    </cfRule>
    <cfRule type="expression" dxfId="245" priority="209">
      <formula>IF(C4="Descrição do serviço",TRUE,FALSE)</formula>
    </cfRule>
  </conditionalFormatting>
  <conditionalFormatting sqref="A5:A9">
    <cfRule type="cellIs" dxfId="244" priority="208" operator="equal">
      <formula>"Categoria:"</formula>
    </cfRule>
  </conditionalFormatting>
  <conditionalFormatting sqref="B5:B9">
    <cfRule type="expression" dxfId="243" priority="206">
      <formula>IF(AND(COUNTIF($F$4:$F5,$F5)&gt;1,$F4="Código PRÓPRIO do serviço"),TRUE,FALSE)</formula>
    </cfRule>
  </conditionalFormatting>
  <conditionalFormatting sqref="C5:C9">
    <cfRule type="expression" dxfId="242" priority="207">
      <formula>IF(AND(COUNTIF($G$4:$G5,$G5)&gt;1,$G4="Descrição do serviço"),TRUE,FALSE)</formula>
    </cfRule>
  </conditionalFormatting>
  <conditionalFormatting sqref="G5:G9">
    <cfRule type="cellIs" dxfId="241" priority="214" operator="equal">
      <formula>"?"</formula>
    </cfRule>
  </conditionalFormatting>
  <conditionalFormatting sqref="F8:F9 F14:F17 F22:F24 F29 F34 F39:F41 F46:F49 F54:F63 F68:F71 F76:F83">
    <cfRule type="expression" dxfId="240" priority="198">
      <formula>IF($E8="Categoria:",TRUE,FALSE)</formula>
    </cfRule>
    <cfRule type="expression" dxfId="239" priority="200">
      <formula>IF($G8="Descrição do serviço",TRUE,FALSE)</formula>
    </cfRule>
    <cfRule type="expression" dxfId="238" priority="201">
      <formula>$G8="insumos"</formula>
    </cfRule>
  </conditionalFormatting>
  <conditionalFormatting sqref="F8:F9 F14:F17 F22:F24 F29 F34 F39:F41 F46:F49 F54:F63 F68:F71 F76:F83">
    <cfRule type="expression" dxfId="237" priority="199">
      <formula>IF($G8="",TRUE,FALSE)</formula>
    </cfRule>
  </conditionalFormatting>
  <conditionalFormatting sqref="A14:E17 G14:G17 G22:G24 A22:E24 A29:E29 G29 G34 A34:E34 A39:E41 G39:G41 G46:G49 A46:E49 A54:E63 G54:G63 G68:G71 A68:E71 A76:E83 G76:G83">
    <cfRule type="expression" dxfId="236" priority="186">
      <formula>IF($E14="Categoria:",TRUE,FALSE)</formula>
    </cfRule>
    <cfRule type="expression" dxfId="235" priority="195">
      <formula>IF($G14="Descrição do serviço",TRUE,FALSE)</formula>
    </cfRule>
    <cfRule type="expression" dxfId="234" priority="196">
      <formula>$G14="insumos"</formula>
    </cfRule>
  </conditionalFormatting>
  <conditionalFormatting sqref="E14:E17 G14:G17 G22:G24 E22:E24 E29 G29 G34 E34 E39:E41 G39:G41 G46:G49 E46:E49 E54:E63 G54:G63 G68:G71 E68:E71 E76:E83 G76:G83">
    <cfRule type="expression" dxfId="233" priority="194">
      <formula>IF($G14="",TRUE,FALSE)</formula>
    </cfRule>
  </conditionalFormatting>
  <conditionalFormatting sqref="C14:C17 C22:C24 C29 C34 C39:C41 C46:C49 C54:C63 C68:C71 C76:C83">
    <cfRule type="expression" dxfId="232" priority="185">
      <formula>IF($E14="Categoria:",TRUE,FALSE)</formula>
    </cfRule>
    <cfRule type="expression" dxfId="231" priority="192">
      <formula>IF(C13="Descrição do serviço",TRUE,FALSE)</formula>
    </cfRule>
  </conditionalFormatting>
  <conditionalFormatting sqref="A14:A17 A22:A24 A29 A34 A39:A41 A46:A49 A54:A63 A68:A71 A76:A83">
    <cfRule type="cellIs" dxfId="230" priority="191" operator="equal">
      <formula>"Categoria:"</formula>
    </cfRule>
  </conditionalFormatting>
  <conditionalFormatting sqref="B14:B17 B22:B24 B29 B34 B39:B41 B46:B49 B54:B63 B68:B71 B76:B83">
    <cfRule type="expression" dxfId="229" priority="189">
      <formula>IF(AND(COUNTIF($F$4:$F14,$F14)&gt;1,$F13="Código PRÓPRIO do serviço"),TRUE,FALSE)</formula>
    </cfRule>
  </conditionalFormatting>
  <conditionalFormatting sqref="C14:C17 C22:C24 C29 C34 C39:C41 C46:C49 C54:C63 C68:C71 C76:C83">
    <cfRule type="expression" dxfId="228" priority="190">
      <formula>IF(AND(COUNTIF($G$4:$G14,$G14)&gt;1,$G13="Descrição do serviço"),TRUE,FALSE)</formula>
    </cfRule>
  </conditionalFormatting>
  <conditionalFormatting sqref="G14:G17 G22:G24 G29 G34 G39:G41 G46:G49 G54:G63 G68:G71 G76:G83">
    <cfRule type="cellIs" dxfId="227" priority="197" operator="equal">
      <formula>"?"</formula>
    </cfRule>
  </conditionalFormatting>
  <conditionalFormatting sqref="A10:G12 A13:E13 G13">
    <cfRule type="expression" dxfId="226" priority="173">
      <formula>IF($E10="Categoria:",TRUE,FALSE)</formula>
    </cfRule>
    <cfRule type="expression" dxfId="225" priority="182">
      <formula>IF($G10="Descrição do serviço",TRUE,FALSE)</formula>
    </cfRule>
    <cfRule type="expression" dxfId="224" priority="183">
      <formula>$G10="insumos"</formula>
    </cfRule>
  </conditionalFormatting>
  <conditionalFormatting sqref="E10:G12 E13 G13">
    <cfRule type="expression" dxfId="223" priority="181">
      <formula>IF($G10="",TRUE,FALSE)</formula>
    </cfRule>
  </conditionalFormatting>
  <conditionalFormatting sqref="C10:C13">
    <cfRule type="expression" dxfId="222" priority="172">
      <formula>IF($E10="Categoria:",TRUE,FALSE)</formula>
    </cfRule>
    <cfRule type="expression" dxfId="221" priority="179">
      <formula>IF(C9="Descrição do serviço",TRUE,FALSE)</formula>
    </cfRule>
  </conditionalFormatting>
  <conditionalFormatting sqref="A10:A13">
    <cfRule type="cellIs" dxfId="220" priority="178" operator="equal">
      <formula>"Categoria:"</formula>
    </cfRule>
  </conditionalFormatting>
  <conditionalFormatting sqref="B10:B13">
    <cfRule type="expression" dxfId="219" priority="176">
      <formula>IF(AND(COUNTIF($F$4:$F10,$F10)&gt;1,$F9="Código PRÓPRIO do serviço"),TRUE,FALSE)</formula>
    </cfRule>
  </conditionalFormatting>
  <conditionalFormatting sqref="C10:C13">
    <cfRule type="expression" dxfId="218" priority="177">
      <formula>IF(AND(COUNTIF($G$4:$G10,$G10)&gt;1,$G9="Descrição do serviço"),TRUE,FALSE)</formula>
    </cfRule>
  </conditionalFormatting>
  <conditionalFormatting sqref="G10:G13">
    <cfRule type="cellIs" dxfId="217" priority="184" operator="equal">
      <formula>"?"</formula>
    </cfRule>
  </conditionalFormatting>
  <conditionalFormatting sqref="F13">
    <cfRule type="expression" dxfId="216" priority="168">
      <formula>IF($E13="Categoria:",TRUE,FALSE)</formula>
    </cfRule>
    <cfRule type="expression" dxfId="215" priority="170">
      <formula>IF($G13="Descrição do serviço",TRUE,FALSE)</formula>
    </cfRule>
    <cfRule type="expression" dxfId="214" priority="171">
      <formula>$G13="insumos"</formula>
    </cfRule>
  </conditionalFormatting>
  <conditionalFormatting sqref="F13">
    <cfRule type="expression" dxfId="213" priority="169">
      <formula>IF($G13="",TRUE,FALSE)</formula>
    </cfRule>
  </conditionalFormatting>
  <conditionalFormatting sqref="A18:G20 A21:E21 G21">
    <cfRule type="expression" dxfId="212" priority="156">
      <formula>IF($E18="Categoria:",TRUE,FALSE)</formula>
    </cfRule>
    <cfRule type="expression" dxfId="211" priority="165">
      <formula>IF($G18="Descrição do serviço",TRUE,FALSE)</formula>
    </cfRule>
    <cfRule type="expression" dxfId="210" priority="166">
      <formula>$G18="insumos"</formula>
    </cfRule>
  </conditionalFormatting>
  <conditionalFormatting sqref="E18:G20 E21 G21">
    <cfRule type="expression" dxfId="209" priority="164">
      <formula>IF($G18="",TRUE,FALSE)</formula>
    </cfRule>
  </conditionalFormatting>
  <conditionalFormatting sqref="C18:C21">
    <cfRule type="expression" dxfId="208" priority="155">
      <formula>IF($E18="Categoria:",TRUE,FALSE)</formula>
    </cfRule>
    <cfRule type="expression" dxfId="207" priority="162">
      <formula>IF(C17="Descrição do serviço",TRUE,FALSE)</formula>
    </cfRule>
  </conditionalFormatting>
  <conditionalFormatting sqref="A18:A21">
    <cfRule type="cellIs" dxfId="206" priority="161" operator="equal">
      <formula>"Categoria:"</formula>
    </cfRule>
  </conditionalFormatting>
  <conditionalFormatting sqref="B18:B21">
    <cfRule type="expression" dxfId="205" priority="159">
      <formula>IF(AND(COUNTIF($F$4:$F18,$F18)&gt;1,$F17="Código PRÓPRIO do serviço"),TRUE,FALSE)</formula>
    </cfRule>
  </conditionalFormatting>
  <conditionalFormatting sqref="C18:C21">
    <cfRule type="expression" dxfId="204" priority="160">
      <formula>IF(AND(COUNTIF($G$4:$G18,$G18)&gt;1,$G17="Descrição do serviço"),TRUE,FALSE)</formula>
    </cfRule>
  </conditionalFormatting>
  <conditionalFormatting sqref="G18:G21">
    <cfRule type="cellIs" dxfId="203" priority="167" operator="equal">
      <formula>"?"</formula>
    </cfRule>
  </conditionalFormatting>
  <conditionalFormatting sqref="F21">
    <cfRule type="expression" dxfId="202" priority="151">
      <formula>IF($E21="Categoria:",TRUE,FALSE)</formula>
    </cfRule>
    <cfRule type="expression" dxfId="201" priority="153">
      <formula>IF($G21="Descrição do serviço",TRUE,FALSE)</formula>
    </cfRule>
    <cfRule type="expression" dxfId="200" priority="154">
      <formula>$G21="insumos"</formula>
    </cfRule>
  </conditionalFormatting>
  <conditionalFormatting sqref="F21">
    <cfRule type="expression" dxfId="199" priority="152">
      <formula>IF($G21="",TRUE,FALSE)</formula>
    </cfRule>
  </conditionalFormatting>
  <conditionalFormatting sqref="A25:G27 A28:E28 G28">
    <cfRule type="expression" dxfId="198" priority="139">
      <formula>IF($E25="Categoria:",TRUE,FALSE)</formula>
    </cfRule>
    <cfRule type="expression" dxfId="197" priority="148">
      <formula>IF($G25="Descrição do serviço",TRUE,FALSE)</formula>
    </cfRule>
    <cfRule type="expression" dxfId="196" priority="149">
      <formula>$G25="insumos"</formula>
    </cfRule>
  </conditionalFormatting>
  <conditionalFormatting sqref="E25:G27 E28 G28">
    <cfRule type="expression" dxfId="195" priority="147">
      <formula>IF($G25="",TRUE,FALSE)</formula>
    </cfRule>
  </conditionalFormatting>
  <conditionalFormatting sqref="C25:C28">
    <cfRule type="expression" dxfId="194" priority="138">
      <formula>IF($E25="Categoria:",TRUE,FALSE)</formula>
    </cfRule>
    <cfRule type="expression" dxfId="193" priority="145">
      <formula>IF(C24="Descrição do serviço",TRUE,FALSE)</formula>
    </cfRule>
  </conditionalFormatting>
  <conditionalFormatting sqref="A25:A28">
    <cfRule type="cellIs" dxfId="192" priority="144" operator="equal">
      <formula>"Categoria:"</formula>
    </cfRule>
  </conditionalFormatting>
  <conditionalFormatting sqref="B25:B28">
    <cfRule type="expression" dxfId="191" priority="142">
      <formula>IF(AND(COUNTIF($F$4:$F25,$F25)&gt;1,$F24="Código PRÓPRIO do serviço"),TRUE,FALSE)</formula>
    </cfRule>
  </conditionalFormatting>
  <conditionalFormatting sqref="C25:C28">
    <cfRule type="expression" dxfId="190" priority="143">
      <formula>IF(AND(COUNTIF($G$4:$G25,$G25)&gt;1,$G24="Descrição do serviço"),TRUE,FALSE)</formula>
    </cfRule>
  </conditionalFormatting>
  <conditionalFormatting sqref="G25:G28">
    <cfRule type="cellIs" dxfId="189" priority="150" operator="equal">
      <formula>"?"</formula>
    </cfRule>
  </conditionalFormatting>
  <conditionalFormatting sqref="F28">
    <cfRule type="expression" dxfId="188" priority="134">
      <formula>IF($E28="Categoria:",TRUE,FALSE)</formula>
    </cfRule>
    <cfRule type="expression" dxfId="187" priority="136">
      <formula>IF($G28="Descrição do serviço",TRUE,FALSE)</formula>
    </cfRule>
    <cfRule type="expression" dxfId="186" priority="137">
      <formula>$G28="insumos"</formula>
    </cfRule>
  </conditionalFormatting>
  <conditionalFormatting sqref="F28">
    <cfRule type="expression" dxfId="185" priority="135">
      <formula>IF($G28="",TRUE,FALSE)</formula>
    </cfRule>
  </conditionalFormatting>
  <conditionalFormatting sqref="A30:G32 A33:E33 G33">
    <cfRule type="expression" dxfId="184" priority="122">
      <formula>IF($E30="Categoria:",TRUE,FALSE)</formula>
    </cfRule>
    <cfRule type="expression" dxfId="183" priority="131">
      <formula>IF($G30="Descrição do serviço",TRUE,FALSE)</formula>
    </cfRule>
    <cfRule type="expression" dxfId="182" priority="132">
      <formula>$G30="insumos"</formula>
    </cfRule>
  </conditionalFormatting>
  <conditionalFormatting sqref="E30:G32 E33 G33">
    <cfRule type="expression" dxfId="181" priority="130">
      <formula>IF($G30="",TRUE,FALSE)</formula>
    </cfRule>
  </conditionalFormatting>
  <conditionalFormatting sqref="C30:C33">
    <cfRule type="expression" dxfId="180" priority="121">
      <formula>IF($E30="Categoria:",TRUE,FALSE)</formula>
    </cfRule>
    <cfRule type="expression" dxfId="179" priority="128">
      <formula>IF(C29="Descrição do serviço",TRUE,FALSE)</formula>
    </cfRule>
  </conditionalFormatting>
  <conditionalFormatting sqref="A30:A33">
    <cfRule type="cellIs" dxfId="178" priority="127" operator="equal">
      <formula>"Categoria:"</formula>
    </cfRule>
  </conditionalFormatting>
  <conditionalFormatting sqref="B30:B33">
    <cfRule type="expression" dxfId="177" priority="125">
      <formula>IF(AND(COUNTIF($F$4:$F30,$F30)&gt;1,$F29="Código PRÓPRIO do serviço"),TRUE,FALSE)</formula>
    </cfRule>
  </conditionalFormatting>
  <conditionalFormatting sqref="C30:C33">
    <cfRule type="expression" dxfId="176" priority="126">
      <formula>IF(AND(COUNTIF($G$4:$G30,$G30)&gt;1,$G29="Descrição do serviço"),TRUE,FALSE)</formula>
    </cfRule>
  </conditionalFormatting>
  <conditionalFormatting sqref="G30:G33">
    <cfRule type="cellIs" dxfId="175" priority="133" operator="equal">
      <formula>"?"</formula>
    </cfRule>
  </conditionalFormatting>
  <conditionalFormatting sqref="F33">
    <cfRule type="expression" dxfId="174" priority="117">
      <formula>IF($E33="Categoria:",TRUE,FALSE)</formula>
    </cfRule>
    <cfRule type="expression" dxfId="173" priority="119">
      <formula>IF($G33="Descrição do serviço",TRUE,FALSE)</formula>
    </cfRule>
    <cfRule type="expression" dxfId="172" priority="120">
      <formula>$G33="insumos"</formula>
    </cfRule>
  </conditionalFormatting>
  <conditionalFormatting sqref="F33">
    <cfRule type="expression" dxfId="171" priority="118">
      <formula>IF($G33="",TRUE,FALSE)</formula>
    </cfRule>
  </conditionalFormatting>
  <conditionalFormatting sqref="A35:G37 A38:E38 G38">
    <cfRule type="expression" dxfId="170" priority="105">
      <formula>IF($E35="Categoria:",TRUE,FALSE)</formula>
    </cfRule>
    <cfRule type="expression" dxfId="169" priority="114">
      <formula>IF($G35="Descrição do serviço",TRUE,FALSE)</formula>
    </cfRule>
    <cfRule type="expression" dxfId="168" priority="115">
      <formula>$G35="insumos"</formula>
    </cfRule>
  </conditionalFormatting>
  <conditionalFormatting sqref="E35:G37 E38 G38">
    <cfRule type="expression" dxfId="167" priority="113">
      <formula>IF($G35="",TRUE,FALSE)</formula>
    </cfRule>
  </conditionalFormatting>
  <conditionalFormatting sqref="C35:C38">
    <cfRule type="expression" dxfId="166" priority="104">
      <formula>IF($E35="Categoria:",TRUE,FALSE)</formula>
    </cfRule>
    <cfRule type="expression" dxfId="165" priority="111">
      <formula>IF(C34="Descrição do serviço",TRUE,FALSE)</formula>
    </cfRule>
  </conditionalFormatting>
  <conditionalFormatting sqref="A35:A38">
    <cfRule type="cellIs" dxfId="164" priority="110" operator="equal">
      <formula>"Categoria:"</formula>
    </cfRule>
  </conditionalFormatting>
  <conditionalFormatting sqref="B35:B38">
    <cfRule type="expression" dxfId="163" priority="108">
      <formula>IF(AND(COUNTIF($F$4:$F35,$F35)&gt;1,$F34="Código PRÓPRIO do serviço"),TRUE,FALSE)</formula>
    </cfRule>
  </conditionalFormatting>
  <conditionalFormatting sqref="C35:C38">
    <cfRule type="expression" dxfId="162" priority="109">
      <formula>IF(AND(COUNTIF($G$4:$G35,$G35)&gt;1,$G34="Descrição do serviço"),TRUE,FALSE)</formula>
    </cfRule>
  </conditionalFormatting>
  <conditionalFormatting sqref="G35:G38">
    <cfRule type="cellIs" dxfId="161" priority="116" operator="equal">
      <formula>"?"</formula>
    </cfRule>
  </conditionalFormatting>
  <conditionalFormatting sqref="F38">
    <cfRule type="expression" dxfId="160" priority="100">
      <formula>IF($E38="Categoria:",TRUE,FALSE)</formula>
    </cfRule>
    <cfRule type="expression" dxfId="159" priority="102">
      <formula>IF($G38="Descrição do serviço",TRUE,FALSE)</formula>
    </cfRule>
    <cfRule type="expression" dxfId="158" priority="103">
      <formula>$G38="insumos"</formula>
    </cfRule>
  </conditionalFormatting>
  <conditionalFormatting sqref="F38">
    <cfRule type="expression" dxfId="157" priority="101">
      <formula>IF($G38="",TRUE,FALSE)</formula>
    </cfRule>
  </conditionalFormatting>
  <conditionalFormatting sqref="A42:G44 A45:E45 G45">
    <cfRule type="expression" dxfId="156" priority="88">
      <formula>IF($E42="Categoria:",TRUE,FALSE)</formula>
    </cfRule>
    <cfRule type="expression" dxfId="155" priority="97">
      <formula>IF($G42="Descrição do serviço",TRUE,FALSE)</formula>
    </cfRule>
    <cfRule type="expression" dxfId="154" priority="98">
      <formula>$G42="insumos"</formula>
    </cfRule>
  </conditionalFormatting>
  <conditionalFormatting sqref="E42:G44 E45 G45">
    <cfRule type="expression" dxfId="153" priority="96">
      <formula>IF($G42="",TRUE,FALSE)</formula>
    </cfRule>
  </conditionalFormatting>
  <conditionalFormatting sqref="C42:C45">
    <cfRule type="expression" dxfId="152" priority="87">
      <formula>IF($E42="Categoria:",TRUE,FALSE)</formula>
    </cfRule>
    <cfRule type="expression" dxfId="151" priority="94">
      <formula>IF(C41="Descrição do serviço",TRUE,FALSE)</formula>
    </cfRule>
  </conditionalFormatting>
  <conditionalFormatting sqref="A42:A45">
    <cfRule type="cellIs" dxfId="150" priority="93" operator="equal">
      <formula>"Categoria:"</formula>
    </cfRule>
  </conditionalFormatting>
  <conditionalFormatting sqref="B42:B45">
    <cfRule type="expression" dxfId="149" priority="91">
      <formula>IF(AND(COUNTIF($F$4:$F42,$F42)&gt;1,$F41="Código PRÓPRIO do serviço"),TRUE,FALSE)</formula>
    </cfRule>
  </conditionalFormatting>
  <conditionalFormatting sqref="C42:C45">
    <cfRule type="expression" dxfId="148" priority="92">
      <formula>IF(AND(COUNTIF($G$4:$G42,$G42)&gt;1,$G41="Descrição do serviço"),TRUE,FALSE)</formula>
    </cfRule>
  </conditionalFormatting>
  <conditionalFormatting sqref="G42:G45">
    <cfRule type="cellIs" dxfId="147" priority="99" operator="equal">
      <formula>"?"</formula>
    </cfRule>
  </conditionalFormatting>
  <conditionalFormatting sqref="F45">
    <cfRule type="expression" dxfId="146" priority="83">
      <formula>IF($E45="Categoria:",TRUE,FALSE)</formula>
    </cfRule>
    <cfRule type="expression" dxfId="145" priority="85">
      <formula>IF($G45="Descrição do serviço",TRUE,FALSE)</formula>
    </cfRule>
    <cfRule type="expression" dxfId="144" priority="86">
      <formula>$G45="insumos"</formula>
    </cfRule>
  </conditionalFormatting>
  <conditionalFormatting sqref="F45">
    <cfRule type="expression" dxfId="143" priority="84">
      <formula>IF($G45="",TRUE,FALSE)</formula>
    </cfRule>
  </conditionalFormatting>
  <conditionalFormatting sqref="A50:G52 A53:E53 G53">
    <cfRule type="expression" dxfId="142" priority="71">
      <formula>IF($E50="Categoria:",TRUE,FALSE)</formula>
    </cfRule>
    <cfRule type="expression" dxfId="141" priority="80">
      <formula>IF($G50="Descrição do serviço",TRUE,FALSE)</formula>
    </cfRule>
    <cfRule type="expression" dxfId="140" priority="81">
      <formula>$G50="insumos"</formula>
    </cfRule>
  </conditionalFormatting>
  <conditionalFormatting sqref="E50:G52 E53 G53">
    <cfRule type="expression" dxfId="139" priority="79">
      <formula>IF($G50="",TRUE,FALSE)</formula>
    </cfRule>
  </conditionalFormatting>
  <conditionalFormatting sqref="C50:C53">
    <cfRule type="expression" dxfId="138" priority="70">
      <formula>IF($E50="Categoria:",TRUE,FALSE)</formula>
    </cfRule>
    <cfRule type="expression" dxfId="137" priority="77">
      <formula>IF(C49="Descrição do serviço",TRUE,FALSE)</formula>
    </cfRule>
  </conditionalFormatting>
  <conditionalFormatting sqref="A50:A53">
    <cfRule type="cellIs" dxfId="136" priority="76" operator="equal">
      <formula>"Categoria:"</formula>
    </cfRule>
  </conditionalFormatting>
  <conditionalFormatting sqref="B50:B53">
    <cfRule type="expression" dxfId="135" priority="74">
      <formula>IF(AND(COUNTIF($F$4:$F50,$F50)&gt;1,$F49="Código PRÓPRIO do serviço"),TRUE,FALSE)</formula>
    </cfRule>
  </conditionalFormatting>
  <conditionalFormatting sqref="C50:C53">
    <cfRule type="expression" dxfId="134" priority="75">
      <formula>IF(AND(COUNTIF($G$4:$G50,$G50)&gt;1,$G49="Descrição do serviço"),TRUE,FALSE)</formula>
    </cfRule>
  </conditionalFormatting>
  <conditionalFormatting sqref="G50:G53">
    <cfRule type="cellIs" dxfId="133" priority="82" operator="equal">
      <formula>"?"</formula>
    </cfRule>
  </conditionalFormatting>
  <conditionalFormatting sqref="F53">
    <cfRule type="expression" dxfId="132" priority="66">
      <formula>IF($E53="Categoria:",TRUE,FALSE)</formula>
    </cfRule>
    <cfRule type="expression" dxfId="131" priority="68">
      <formula>IF($G53="Descrição do serviço",TRUE,FALSE)</formula>
    </cfRule>
    <cfRule type="expression" dxfId="130" priority="69">
      <formula>$G53="insumos"</formula>
    </cfRule>
  </conditionalFormatting>
  <conditionalFormatting sqref="F53">
    <cfRule type="expression" dxfId="129" priority="67">
      <formula>IF($G53="",TRUE,FALSE)</formula>
    </cfRule>
  </conditionalFormatting>
  <conditionalFormatting sqref="A64:G66 A67:E67 G67">
    <cfRule type="expression" dxfId="128" priority="54">
      <formula>IF($E64="Categoria:",TRUE,FALSE)</formula>
    </cfRule>
    <cfRule type="expression" dxfId="127" priority="63">
      <formula>IF($G64="Descrição do serviço",TRUE,FALSE)</formula>
    </cfRule>
    <cfRule type="expression" dxfId="126" priority="64">
      <formula>$G64="insumos"</formula>
    </cfRule>
  </conditionalFormatting>
  <conditionalFormatting sqref="E64:G66 E67 G67">
    <cfRule type="expression" dxfId="125" priority="62">
      <formula>IF($G64="",TRUE,FALSE)</formula>
    </cfRule>
  </conditionalFormatting>
  <conditionalFormatting sqref="C64:C67">
    <cfRule type="expression" dxfId="124" priority="53">
      <formula>IF($E64="Categoria:",TRUE,FALSE)</formula>
    </cfRule>
    <cfRule type="expression" dxfId="123" priority="60">
      <formula>IF(C63="Descrição do serviço",TRUE,FALSE)</formula>
    </cfRule>
  </conditionalFormatting>
  <conditionalFormatting sqref="A64:A67">
    <cfRule type="cellIs" dxfId="122" priority="59" operator="equal">
      <formula>"Categoria:"</formula>
    </cfRule>
  </conditionalFormatting>
  <conditionalFormatting sqref="B64:B67">
    <cfRule type="expression" dxfId="121" priority="57">
      <formula>IF(AND(COUNTIF($F$4:$F64,$F64)&gt;1,$F63="Código PRÓPRIO do serviço"),TRUE,FALSE)</formula>
    </cfRule>
  </conditionalFormatting>
  <conditionalFormatting sqref="C64:C67">
    <cfRule type="expression" dxfId="120" priority="58">
      <formula>IF(AND(COUNTIF($G$4:$G64,$G64)&gt;1,$G63="Descrição do serviço"),TRUE,FALSE)</formula>
    </cfRule>
  </conditionalFormatting>
  <conditionalFormatting sqref="G64:G67">
    <cfRule type="cellIs" dxfId="119" priority="65" operator="equal">
      <formula>"?"</formula>
    </cfRule>
  </conditionalFormatting>
  <conditionalFormatting sqref="F67">
    <cfRule type="expression" dxfId="118" priority="49">
      <formula>IF($E67="Categoria:",TRUE,FALSE)</formula>
    </cfRule>
    <cfRule type="expression" dxfId="117" priority="51">
      <formula>IF($G67="Descrição do serviço",TRUE,FALSE)</formula>
    </cfRule>
    <cfRule type="expression" dxfId="116" priority="52">
      <formula>$G67="insumos"</formula>
    </cfRule>
  </conditionalFormatting>
  <conditionalFormatting sqref="F67">
    <cfRule type="expression" dxfId="115" priority="50">
      <formula>IF($G67="",TRUE,FALSE)</formula>
    </cfRule>
  </conditionalFormatting>
  <conditionalFormatting sqref="A72:G74 A75:E75 G75">
    <cfRule type="expression" dxfId="114" priority="37">
      <formula>IF($E72="Categoria:",TRUE,FALSE)</formula>
    </cfRule>
    <cfRule type="expression" dxfId="113" priority="46">
      <formula>IF($G72="Descrição do serviço",TRUE,FALSE)</formula>
    </cfRule>
    <cfRule type="expression" dxfId="112" priority="47">
      <formula>$G72="insumos"</formula>
    </cfRule>
  </conditionalFormatting>
  <conditionalFormatting sqref="E72:G74 E75 G75">
    <cfRule type="expression" dxfId="111" priority="45">
      <formula>IF($G72="",TRUE,FALSE)</formula>
    </cfRule>
  </conditionalFormatting>
  <conditionalFormatting sqref="C72:C75">
    <cfRule type="expression" dxfId="110" priority="36">
      <formula>IF($E72="Categoria:",TRUE,FALSE)</formula>
    </cfRule>
    <cfRule type="expression" dxfId="109" priority="43">
      <formula>IF(C71="Descrição do serviço",TRUE,FALSE)</formula>
    </cfRule>
  </conditionalFormatting>
  <conditionalFormatting sqref="A72:A75">
    <cfRule type="cellIs" dxfId="108" priority="42" operator="equal">
      <formula>"Categoria:"</formula>
    </cfRule>
  </conditionalFormatting>
  <conditionalFormatting sqref="B72:B75">
    <cfRule type="expression" dxfId="107" priority="40">
      <formula>IF(AND(COUNTIF($F$4:$F72,$F72)&gt;1,$F71="Código PRÓPRIO do serviço"),TRUE,FALSE)</formula>
    </cfRule>
  </conditionalFormatting>
  <conditionalFormatting sqref="C72:C75">
    <cfRule type="expression" dxfId="106" priority="41">
      <formula>IF(AND(COUNTIF($G$4:$G72,$G72)&gt;1,$G71="Descrição do serviço"),TRUE,FALSE)</formula>
    </cfRule>
  </conditionalFormatting>
  <conditionalFormatting sqref="G72:G75">
    <cfRule type="cellIs" dxfId="105" priority="48" operator="equal">
      <formula>"?"</formula>
    </cfRule>
  </conditionalFormatting>
  <conditionalFormatting sqref="F75">
    <cfRule type="expression" dxfId="104" priority="32">
      <formula>IF($E75="Categoria:",TRUE,FALSE)</formula>
    </cfRule>
    <cfRule type="expression" dxfId="103" priority="34">
      <formula>IF($G75="Descrição do serviço",TRUE,FALSE)</formula>
    </cfRule>
    <cfRule type="expression" dxfId="102" priority="35">
      <formula>$G75="insumos"</formula>
    </cfRule>
  </conditionalFormatting>
  <conditionalFormatting sqref="F75">
    <cfRule type="expression" dxfId="101" priority="33">
      <formula>IF($G75="",TRUE,FALSE)</formula>
    </cfRule>
  </conditionalFormatting>
  <conditionalFormatting sqref="G5:G83">
    <cfRule type="cellIs" dxfId="100" priority="216" operator="equal">
      <formula>0</formula>
    </cfRule>
    <cfRule type="cellIs" dxfId="99" priority="217" operator="equal">
      <formula>"?"</formula>
    </cfRule>
    <cfRule type="expression" dxfId="98" priority="218" stopIfTrue="1">
      <formula>IF(#REF!="Custo Total",TRUE,FALSE)</formula>
    </cfRule>
  </conditionalFormatting>
  <dataValidations count="1">
    <dataValidation allowBlank="1" sqref="A5:A83" xr:uid="{43CD0C46-75BC-4AC8-AAAC-12996E6A84A5}"/>
  </dataValidation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"/>
  <sheetViews>
    <sheetView zoomScale="85" zoomScaleNormal="85" workbookViewId="0">
      <selection activeCell="K26" sqref="K26"/>
    </sheetView>
  </sheetViews>
  <sheetFormatPr defaultRowHeight="15" x14ac:dyDescent="0.25"/>
  <cols>
    <col min="1" max="1" width="14.140625" style="71" customWidth="1"/>
    <col min="2" max="2" width="9.140625" style="71"/>
    <col min="3" max="3" width="52.140625" style="71" customWidth="1"/>
    <col min="4" max="7" width="9.140625" style="71"/>
    <col min="8" max="8" width="13" style="71" customWidth="1"/>
  </cols>
  <sheetData>
    <row r="1" spans="1:8" s="70" customFormat="1" x14ac:dyDescent="0.25">
      <c r="A1" s="28"/>
      <c r="B1" s="29" t="s">
        <v>0</v>
      </c>
      <c r="C1" s="30" t="s">
        <v>1</v>
      </c>
      <c r="D1" s="31"/>
      <c r="E1" s="31"/>
      <c r="F1" s="19" t="s">
        <v>23</v>
      </c>
      <c r="G1" s="31"/>
      <c r="H1" s="31"/>
    </row>
    <row r="2" spans="1:8" s="70" customFormat="1" ht="15" customHeight="1" x14ac:dyDescent="0.25">
      <c r="A2" s="32"/>
      <c r="B2" s="33" t="s">
        <v>2</v>
      </c>
      <c r="C2" s="34" t="s">
        <v>3</v>
      </c>
      <c r="D2" s="31"/>
      <c r="E2" s="31"/>
      <c r="F2" s="35" t="s">
        <v>24</v>
      </c>
      <c r="G2" s="35"/>
      <c r="H2" s="36">
        <v>15988.184894280001</v>
      </c>
    </row>
    <row r="3" spans="1:8" s="70" customFormat="1" x14ac:dyDescent="0.25">
      <c r="A3" s="37"/>
      <c r="B3" s="33" t="s">
        <v>4</v>
      </c>
      <c r="C3" s="38" t="s">
        <v>5</v>
      </c>
      <c r="D3" s="31"/>
      <c r="E3" s="31"/>
      <c r="F3" s="39" t="s">
        <v>13</v>
      </c>
      <c r="G3" s="40"/>
      <c r="H3" s="41">
        <v>4804.4495607311401</v>
      </c>
    </row>
    <row r="4" spans="1:8" s="70" customFormat="1" ht="15" customHeight="1" x14ac:dyDescent="0.25">
      <c r="A4" s="42"/>
      <c r="B4" s="33" t="s">
        <v>6</v>
      </c>
      <c r="C4" s="43">
        <v>44652</v>
      </c>
      <c r="D4" s="44"/>
      <c r="E4" s="31"/>
      <c r="F4" s="45" t="s">
        <v>25</v>
      </c>
      <c r="G4" s="45"/>
      <c r="H4" s="46">
        <v>20792.634455011139</v>
      </c>
    </row>
    <row r="5" spans="1:8" s="70" customFormat="1" x14ac:dyDescent="0.25">
      <c r="A5" s="42"/>
      <c r="B5" s="33" t="s">
        <v>7</v>
      </c>
      <c r="C5" s="47" t="s">
        <v>8</v>
      </c>
      <c r="D5" s="48"/>
      <c r="E5" s="31"/>
      <c r="F5" s="49"/>
      <c r="G5" s="50"/>
      <c r="H5" s="51"/>
    </row>
    <row r="6" spans="1:8" s="70" customFormat="1" x14ac:dyDescent="0.25">
      <c r="A6" s="42"/>
      <c r="B6" s="52"/>
      <c r="C6" s="53"/>
      <c r="D6" s="54"/>
      <c r="E6" s="31"/>
      <c r="F6" s="55"/>
      <c r="G6" s="50"/>
      <c r="H6" s="51"/>
    </row>
    <row r="7" spans="1:8" s="70" customFormat="1" ht="18" x14ac:dyDescent="0.25">
      <c r="A7" s="7" t="s">
        <v>9</v>
      </c>
      <c r="B7" s="28"/>
      <c r="C7" s="56"/>
      <c r="D7" s="57"/>
      <c r="E7" s="31"/>
      <c r="F7" s="58"/>
      <c r="G7" s="59"/>
      <c r="H7" s="20" t="s">
        <v>26</v>
      </c>
    </row>
    <row r="8" spans="1:8" ht="26.25" x14ac:dyDescent="0.25">
      <c r="A8" s="9" t="s">
        <v>10</v>
      </c>
      <c r="B8" s="10" t="s">
        <v>11</v>
      </c>
      <c r="C8" s="11" t="s">
        <v>12</v>
      </c>
      <c r="D8" s="10" t="s">
        <v>13</v>
      </c>
      <c r="E8" s="10" t="s">
        <v>14</v>
      </c>
      <c r="F8" s="21" t="s">
        <v>27</v>
      </c>
      <c r="G8" s="10" t="s">
        <v>28</v>
      </c>
      <c r="H8" s="22" t="s">
        <v>29</v>
      </c>
    </row>
    <row r="9" spans="1:8" x14ac:dyDescent="0.25">
      <c r="A9" s="12"/>
      <c r="B9" s="13"/>
      <c r="C9" s="14"/>
      <c r="D9" s="14"/>
      <c r="E9" s="14"/>
      <c r="F9" s="23"/>
      <c r="G9" s="14"/>
      <c r="H9" s="24"/>
    </row>
    <row r="10" spans="1:8" x14ac:dyDescent="0.25">
      <c r="A10" s="115" t="s">
        <v>15</v>
      </c>
      <c r="B10" s="116">
        <v>1</v>
      </c>
      <c r="C10" s="117" t="s">
        <v>16</v>
      </c>
      <c r="D10" s="118" t="s">
        <v>17</v>
      </c>
      <c r="E10" s="116" t="s">
        <v>17</v>
      </c>
      <c r="F10" s="119" t="s">
        <v>17</v>
      </c>
      <c r="G10" s="116" t="s">
        <v>17</v>
      </c>
      <c r="H10" s="120">
        <v>1042.6400000000001</v>
      </c>
    </row>
    <row r="11" spans="1:8" x14ac:dyDescent="0.25">
      <c r="A11" s="109" t="s">
        <v>18</v>
      </c>
      <c r="B11" s="110">
        <v>1.01</v>
      </c>
      <c r="C11" s="111" t="s">
        <v>19</v>
      </c>
      <c r="D11" s="112" t="s">
        <v>17</v>
      </c>
      <c r="E11" s="110" t="s">
        <v>17</v>
      </c>
      <c r="F11" s="113" t="s">
        <v>17</v>
      </c>
      <c r="G11" s="110" t="s">
        <v>17</v>
      </c>
      <c r="H11" s="114">
        <v>808.7</v>
      </c>
    </row>
    <row r="12" spans="1:8" ht="25.5" x14ac:dyDescent="0.25">
      <c r="A12" s="15">
        <v>90777</v>
      </c>
      <c r="B12" s="16" t="s">
        <v>20</v>
      </c>
      <c r="C12" s="17" t="s">
        <v>21</v>
      </c>
      <c r="D12" s="18">
        <v>0.30049999999999999</v>
      </c>
      <c r="E12" s="16" t="s">
        <v>22</v>
      </c>
      <c r="F12" s="25">
        <v>10</v>
      </c>
      <c r="G12" s="16">
        <v>80.87</v>
      </c>
      <c r="H12" s="26">
        <v>808.7</v>
      </c>
    </row>
    <row r="13" spans="1:8" x14ac:dyDescent="0.25">
      <c r="A13" s="109" t="s">
        <v>18</v>
      </c>
      <c r="B13" s="110">
        <v>1.02</v>
      </c>
      <c r="C13" s="111" t="s">
        <v>30</v>
      </c>
      <c r="D13" s="112" t="s">
        <v>17</v>
      </c>
      <c r="E13" s="110" t="s">
        <v>17</v>
      </c>
      <c r="F13" s="113" t="s">
        <v>17</v>
      </c>
      <c r="G13" s="110" t="s">
        <v>17</v>
      </c>
      <c r="H13" s="114">
        <v>233.94</v>
      </c>
    </row>
    <row r="14" spans="1:8" ht="25.5" x14ac:dyDescent="0.25">
      <c r="A14" s="15" t="s">
        <v>31</v>
      </c>
      <c r="B14" s="16" t="s">
        <v>32</v>
      </c>
      <c r="C14" s="17" t="s">
        <v>33</v>
      </c>
      <c r="D14" s="18">
        <v>0.30049999999999999</v>
      </c>
      <c r="E14" s="16" t="s">
        <v>34</v>
      </c>
      <c r="F14" s="25">
        <v>1</v>
      </c>
      <c r="G14" s="16">
        <v>233.94</v>
      </c>
      <c r="H14" s="26">
        <v>233.94</v>
      </c>
    </row>
    <row r="15" spans="1:8" x14ac:dyDescent="0.25">
      <c r="A15" s="115" t="s">
        <v>15</v>
      </c>
      <c r="B15" s="116">
        <v>2</v>
      </c>
      <c r="C15" s="117" t="s">
        <v>35</v>
      </c>
      <c r="D15" s="118" t="s">
        <v>17</v>
      </c>
      <c r="E15" s="116" t="s">
        <v>17</v>
      </c>
      <c r="F15" s="119" t="s">
        <v>17</v>
      </c>
      <c r="G15" s="116" t="s">
        <v>17</v>
      </c>
      <c r="H15" s="120">
        <v>1095.3131149599999</v>
      </c>
    </row>
    <row r="16" spans="1:8" x14ac:dyDescent="0.25">
      <c r="A16" s="109" t="s">
        <v>18</v>
      </c>
      <c r="B16" s="110">
        <v>2.0099999999999998</v>
      </c>
      <c r="C16" s="111" t="s">
        <v>36</v>
      </c>
      <c r="D16" s="112" t="s">
        <v>17</v>
      </c>
      <c r="E16" s="110" t="s">
        <v>17</v>
      </c>
      <c r="F16" s="113" t="s">
        <v>17</v>
      </c>
      <c r="G16" s="110" t="s">
        <v>17</v>
      </c>
      <c r="H16" s="114">
        <v>1095.3131149599999</v>
      </c>
    </row>
    <row r="17" spans="1:8" ht="25.5" x14ac:dyDescent="0.25">
      <c r="A17" s="15" t="s">
        <v>37</v>
      </c>
      <c r="B17" s="16" t="s">
        <v>38</v>
      </c>
      <c r="C17" s="17" t="s">
        <v>39</v>
      </c>
      <c r="D17" s="18">
        <v>0.30049999999999999</v>
      </c>
      <c r="E17" s="16" t="s">
        <v>40</v>
      </c>
      <c r="F17" s="25">
        <v>3.7</v>
      </c>
      <c r="G17" s="16">
        <v>4.1074999999999999</v>
      </c>
      <c r="H17" s="26">
        <v>15.197750000000001</v>
      </c>
    </row>
    <row r="18" spans="1:8" ht="25.5" x14ac:dyDescent="0.25">
      <c r="A18" s="15" t="s">
        <v>41</v>
      </c>
      <c r="B18" s="16" t="s">
        <v>42</v>
      </c>
      <c r="C18" s="17" t="s">
        <v>43</v>
      </c>
      <c r="D18" s="18">
        <v>0.30049999999999999</v>
      </c>
      <c r="E18" s="16" t="s">
        <v>44</v>
      </c>
      <c r="F18" s="25">
        <v>2.25</v>
      </c>
      <c r="G18" s="16">
        <v>71.31</v>
      </c>
      <c r="H18" s="26">
        <v>160.44749999999999</v>
      </c>
    </row>
    <row r="19" spans="1:8" ht="38.25" x14ac:dyDescent="0.25">
      <c r="A19" s="15" t="s">
        <v>45</v>
      </c>
      <c r="B19" s="16" t="s">
        <v>46</v>
      </c>
      <c r="C19" s="17" t="s">
        <v>47</v>
      </c>
      <c r="D19" s="18">
        <v>0.30049999999999999</v>
      </c>
      <c r="E19" s="16" t="s">
        <v>48</v>
      </c>
      <c r="F19" s="25">
        <v>32.64</v>
      </c>
      <c r="G19" s="16">
        <v>19.841588999999999</v>
      </c>
      <c r="H19" s="26">
        <v>647.62946495999995</v>
      </c>
    </row>
    <row r="20" spans="1:8" ht="38.25" x14ac:dyDescent="0.25">
      <c r="A20" s="15">
        <v>97633</v>
      </c>
      <c r="B20" s="16" t="s">
        <v>49</v>
      </c>
      <c r="C20" s="17" t="s">
        <v>50</v>
      </c>
      <c r="D20" s="18">
        <v>0.30049999999999999</v>
      </c>
      <c r="E20" s="16" t="s">
        <v>48</v>
      </c>
      <c r="F20" s="25">
        <v>16.04</v>
      </c>
      <c r="G20" s="16">
        <v>16.96</v>
      </c>
      <c r="H20" s="26">
        <v>272.03840000000002</v>
      </c>
    </row>
    <row r="21" spans="1:8" x14ac:dyDescent="0.25">
      <c r="A21" s="115" t="s">
        <v>15</v>
      </c>
      <c r="B21" s="116">
        <v>3</v>
      </c>
      <c r="C21" s="117" t="s">
        <v>51</v>
      </c>
      <c r="D21" s="118" t="s">
        <v>17</v>
      </c>
      <c r="E21" s="116" t="s">
        <v>17</v>
      </c>
      <c r="F21" s="119" t="s">
        <v>17</v>
      </c>
      <c r="G21" s="116" t="s">
        <v>17</v>
      </c>
      <c r="H21" s="120">
        <v>405.51837</v>
      </c>
    </row>
    <row r="22" spans="1:8" x14ac:dyDescent="0.25">
      <c r="A22" s="109" t="s">
        <v>18</v>
      </c>
      <c r="B22" s="110">
        <v>3.01</v>
      </c>
      <c r="C22" s="111" t="s">
        <v>52</v>
      </c>
      <c r="D22" s="112" t="s">
        <v>17</v>
      </c>
      <c r="E22" s="110" t="s">
        <v>17</v>
      </c>
      <c r="F22" s="113" t="s">
        <v>17</v>
      </c>
      <c r="G22" s="110" t="s">
        <v>17</v>
      </c>
      <c r="H22" s="114">
        <v>405.51837</v>
      </c>
    </row>
    <row r="23" spans="1:8" ht="38.25" x14ac:dyDescent="0.25">
      <c r="A23" s="15" t="s">
        <v>53</v>
      </c>
      <c r="B23" s="16" t="s">
        <v>54</v>
      </c>
      <c r="C23" s="17" t="s">
        <v>55</v>
      </c>
      <c r="D23" s="18">
        <v>0.30049999999999999</v>
      </c>
      <c r="E23" s="16" t="s">
        <v>48</v>
      </c>
      <c r="F23" s="25">
        <v>1.4</v>
      </c>
      <c r="G23" s="16">
        <v>104.39055</v>
      </c>
      <c r="H23" s="26">
        <v>146.14677</v>
      </c>
    </row>
    <row r="24" spans="1:8" ht="51" x14ac:dyDescent="0.25">
      <c r="A24" s="15">
        <v>103357</v>
      </c>
      <c r="B24" s="16" t="s">
        <v>56</v>
      </c>
      <c r="C24" s="17" t="s">
        <v>57</v>
      </c>
      <c r="D24" s="18">
        <v>0.30049999999999999</v>
      </c>
      <c r="E24" s="16" t="s">
        <v>48</v>
      </c>
      <c r="F24" s="25">
        <v>6.53</v>
      </c>
      <c r="G24" s="16">
        <v>39.72</v>
      </c>
      <c r="H24" s="26">
        <v>259.3716</v>
      </c>
    </row>
    <row r="25" spans="1:8" x14ac:dyDescent="0.25">
      <c r="A25" s="115" t="s">
        <v>15</v>
      </c>
      <c r="B25" s="116">
        <v>4</v>
      </c>
      <c r="C25" s="117" t="s">
        <v>58</v>
      </c>
      <c r="D25" s="118" t="s">
        <v>17</v>
      </c>
      <c r="E25" s="116" t="s">
        <v>17</v>
      </c>
      <c r="F25" s="119" t="s">
        <v>17</v>
      </c>
      <c r="G25" s="116" t="s">
        <v>17</v>
      </c>
      <c r="H25" s="120">
        <v>3333.1596269200004</v>
      </c>
    </row>
    <row r="26" spans="1:8" x14ac:dyDescent="0.25">
      <c r="A26" s="109" t="s">
        <v>18</v>
      </c>
      <c r="B26" s="110">
        <v>4.01</v>
      </c>
      <c r="C26" s="111" t="s">
        <v>59</v>
      </c>
      <c r="D26" s="112" t="s">
        <v>17</v>
      </c>
      <c r="E26" s="110" t="s">
        <v>17</v>
      </c>
      <c r="F26" s="113" t="s">
        <v>17</v>
      </c>
      <c r="G26" s="110" t="s">
        <v>17</v>
      </c>
      <c r="H26" s="114">
        <v>1139.0066859200001</v>
      </c>
    </row>
    <row r="27" spans="1:8" ht="63.75" x14ac:dyDescent="0.25">
      <c r="A27" s="15" t="s">
        <v>60</v>
      </c>
      <c r="B27" s="16" t="s">
        <v>61</v>
      </c>
      <c r="C27" s="17" t="s">
        <v>62</v>
      </c>
      <c r="D27" s="18">
        <v>0.30049999999999999</v>
      </c>
      <c r="E27" s="16" t="s">
        <v>48</v>
      </c>
      <c r="F27" s="25">
        <v>32.24</v>
      </c>
      <c r="G27" s="16">
        <v>35.328991498759308</v>
      </c>
      <c r="H27" s="26">
        <v>1139.0066859200001</v>
      </c>
    </row>
    <row r="28" spans="1:8" x14ac:dyDescent="0.25">
      <c r="A28" s="109" t="s">
        <v>18</v>
      </c>
      <c r="B28" s="110">
        <v>4.0199999999999996</v>
      </c>
      <c r="C28" s="111" t="s">
        <v>63</v>
      </c>
      <c r="D28" s="112" t="s">
        <v>17</v>
      </c>
      <c r="E28" s="110" t="s">
        <v>17</v>
      </c>
      <c r="F28" s="113" t="s">
        <v>17</v>
      </c>
      <c r="G28" s="110" t="s">
        <v>17</v>
      </c>
      <c r="H28" s="114">
        <v>2194.1529410000003</v>
      </c>
    </row>
    <row r="29" spans="1:8" ht="25.5" x14ac:dyDescent="0.25">
      <c r="A29" s="15" t="s">
        <v>64</v>
      </c>
      <c r="B29" s="16" t="s">
        <v>65</v>
      </c>
      <c r="C29" s="17" t="s">
        <v>66</v>
      </c>
      <c r="D29" s="18">
        <v>0.30049999999999999</v>
      </c>
      <c r="E29" s="16" t="s">
        <v>40</v>
      </c>
      <c r="F29" s="25">
        <v>11.93</v>
      </c>
      <c r="G29" s="16">
        <v>29.123699999999999</v>
      </c>
      <c r="H29" s="26">
        <v>347.445741</v>
      </c>
    </row>
    <row r="30" spans="1:8" ht="63.75" x14ac:dyDescent="0.25">
      <c r="A30" s="15">
        <v>94207</v>
      </c>
      <c r="B30" s="16" t="s">
        <v>67</v>
      </c>
      <c r="C30" s="17" t="s">
        <v>68</v>
      </c>
      <c r="D30" s="18">
        <v>0.30049999999999999</v>
      </c>
      <c r="E30" s="16" t="s">
        <v>48</v>
      </c>
      <c r="F30" s="25">
        <v>32.24</v>
      </c>
      <c r="G30" s="16">
        <v>57.28</v>
      </c>
      <c r="H30" s="26">
        <v>1846.7072000000001</v>
      </c>
    </row>
    <row r="31" spans="1:8" x14ac:dyDescent="0.25">
      <c r="A31" s="115" t="s">
        <v>15</v>
      </c>
      <c r="B31" s="116">
        <v>5</v>
      </c>
      <c r="C31" s="117" t="s">
        <v>69</v>
      </c>
      <c r="D31" s="118" t="s">
        <v>17</v>
      </c>
      <c r="E31" s="116" t="s">
        <v>17</v>
      </c>
      <c r="F31" s="119" t="s">
        <v>17</v>
      </c>
      <c r="G31" s="116" t="s">
        <v>17</v>
      </c>
      <c r="H31" s="120">
        <v>6055.3046640000011</v>
      </c>
    </row>
    <row r="32" spans="1:8" x14ac:dyDescent="0.25">
      <c r="A32" s="109" t="s">
        <v>18</v>
      </c>
      <c r="B32" s="110">
        <v>5.01</v>
      </c>
      <c r="C32" s="111" t="s">
        <v>70</v>
      </c>
      <c r="D32" s="112" t="s">
        <v>17</v>
      </c>
      <c r="E32" s="110" t="s">
        <v>17</v>
      </c>
      <c r="F32" s="113" t="s">
        <v>17</v>
      </c>
      <c r="G32" s="110" t="s">
        <v>17</v>
      </c>
      <c r="H32" s="114">
        <v>196.16289999999998</v>
      </c>
    </row>
    <row r="33" spans="1:8" ht="51" x14ac:dyDescent="0.25">
      <c r="A33" s="15">
        <v>87878</v>
      </c>
      <c r="B33" s="16" t="s">
        <v>71</v>
      </c>
      <c r="C33" s="17" t="s">
        <v>72</v>
      </c>
      <c r="D33" s="18">
        <v>0.30049999999999999</v>
      </c>
      <c r="E33" s="16" t="s">
        <v>48</v>
      </c>
      <c r="F33" s="25">
        <v>6.29</v>
      </c>
      <c r="G33" s="16">
        <v>3.65</v>
      </c>
      <c r="H33" s="26">
        <v>22.958500000000001</v>
      </c>
    </row>
    <row r="34" spans="1:8" ht="63.75" x14ac:dyDescent="0.25">
      <c r="A34" s="15">
        <v>87893</v>
      </c>
      <c r="B34" s="16" t="s">
        <v>73</v>
      </c>
      <c r="C34" s="17" t="s">
        <v>74</v>
      </c>
      <c r="D34" s="18">
        <v>0.30049999999999999</v>
      </c>
      <c r="E34" s="16" t="s">
        <v>48</v>
      </c>
      <c r="F34" s="25">
        <v>30.71</v>
      </c>
      <c r="G34" s="16">
        <v>5.64</v>
      </c>
      <c r="H34" s="26">
        <v>173.20439999999999</v>
      </c>
    </row>
    <row r="35" spans="1:8" x14ac:dyDescent="0.25">
      <c r="A35" s="109" t="s">
        <v>18</v>
      </c>
      <c r="B35" s="110">
        <v>5.0199999999999996</v>
      </c>
      <c r="C35" s="111" t="s">
        <v>75</v>
      </c>
      <c r="D35" s="112" t="s">
        <v>17</v>
      </c>
      <c r="E35" s="110" t="s">
        <v>17</v>
      </c>
      <c r="F35" s="113" t="s">
        <v>17</v>
      </c>
      <c r="G35" s="110" t="s">
        <v>17</v>
      </c>
      <c r="H35" s="114">
        <v>2149.5781999999999</v>
      </c>
    </row>
    <row r="36" spans="1:8" ht="63.75" x14ac:dyDescent="0.25">
      <c r="A36" s="109">
        <v>87811</v>
      </c>
      <c r="B36" s="110" t="s">
        <v>76</v>
      </c>
      <c r="C36" s="111" t="s">
        <v>77</v>
      </c>
      <c r="D36" s="112">
        <v>0.30049999999999999</v>
      </c>
      <c r="E36" s="110" t="s">
        <v>48</v>
      </c>
      <c r="F36" s="113">
        <v>28.78</v>
      </c>
      <c r="G36" s="110">
        <v>74.69</v>
      </c>
      <c r="H36" s="114">
        <v>2149.5781999999999</v>
      </c>
    </row>
    <row r="37" spans="1:8" x14ac:dyDescent="0.25">
      <c r="A37" s="109" t="s">
        <v>18</v>
      </c>
      <c r="B37" s="110">
        <v>5.0299999999999994</v>
      </c>
      <c r="C37" s="111" t="s">
        <v>78</v>
      </c>
      <c r="D37" s="112" t="s">
        <v>17</v>
      </c>
      <c r="E37" s="110" t="s">
        <v>17</v>
      </c>
      <c r="F37" s="113" t="s">
        <v>17</v>
      </c>
      <c r="G37" s="110" t="s">
        <v>17</v>
      </c>
      <c r="H37" s="114">
        <v>3709.563564</v>
      </c>
    </row>
    <row r="38" spans="1:8" ht="63.75" x14ac:dyDescent="0.25">
      <c r="A38" s="15" t="s">
        <v>79</v>
      </c>
      <c r="B38" s="16" t="s">
        <v>80</v>
      </c>
      <c r="C38" s="17" t="s">
        <v>81</v>
      </c>
      <c r="D38" s="18">
        <v>0.30049999999999999</v>
      </c>
      <c r="E38" s="16" t="s">
        <v>48</v>
      </c>
      <c r="F38" s="25">
        <v>28.78</v>
      </c>
      <c r="G38" s="16">
        <v>128.8938</v>
      </c>
      <c r="H38" s="26">
        <v>3709.563564</v>
      </c>
    </row>
    <row r="39" spans="1:8" x14ac:dyDescent="0.25">
      <c r="A39" s="115" t="s">
        <v>15</v>
      </c>
      <c r="B39" s="116">
        <v>6</v>
      </c>
      <c r="C39" s="117" t="s">
        <v>82</v>
      </c>
      <c r="D39" s="118" t="s">
        <v>17</v>
      </c>
      <c r="E39" s="116" t="s">
        <v>17</v>
      </c>
      <c r="F39" s="119" t="s">
        <v>17</v>
      </c>
      <c r="G39" s="116" t="s">
        <v>17</v>
      </c>
      <c r="H39" s="120">
        <v>335.83980000000003</v>
      </c>
    </row>
    <row r="40" spans="1:8" x14ac:dyDescent="0.25">
      <c r="A40" s="109" t="s">
        <v>18</v>
      </c>
      <c r="B40" s="110">
        <v>6.01</v>
      </c>
      <c r="C40" s="111" t="s">
        <v>83</v>
      </c>
      <c r="D40" s="112" t="s">
        <v>17</v>
      </c>
      <c r="E40" s="110" t="s">
        <v>17</v>
      </c>
      <c r="F40" s="113" t="s">
        <v>17</v>
      </c>
      <c r="G40" s="110" t="s">
        <v>17</v>
      </c>
      <c r="H40" s="114">
        <v>335.83980000000003</v>
      </c>
    </row>
    <row r="41" spans="1:8" ht="38.25" x14ac:dyDescent="0.25">
      <c r="A41" s="15">
        <v>98546</v>
      </c>
      <c r="B41" s="16" t="s">
        <v>84</v>
      </c>
      <c r="C41" s="17" t="s">
        <v>85</v>
      </c>
      <c r="D41" s="18">
        <v>0.30049999999999999</v>
      </c>
      <c r="E41" s="16" t="s">
        <v>48</v>
      </c>
      <c r="F41" s="25">
        <v>3.58</v>
      </c>
      <c r="G41" s="16">
        <v>93.81</v>
      </c>
      <c r="H41" s="26">
        <v>335.83980000000003</v>
      </c>
    </row>
    <row r="42" spans="1:8" x14ac:dyDescent="0.25">
      <c r="A42" s="115" t="s">
        <v>15</v>
      </c>
      <c r="B42" s="116">
        <v>7</v>
      </c>
      <c r="C42" s="117" t="s">
        <v>86</v>
      </c>
      <c r="D42" s="118" t="s">
        <v>17</v>
      </c>
      <c r="E42" s="116" t="s">
        <v>17</v>
      </c>
      <c r="F42" s="119" t="s">
        <v>17</v>
      </c>
      <c r="G42" s="116" t="s">
        <v>17</v>
      </c>
      <c r="H42" s="120">
        <v>998.12060000000019</v>
      </c>
    </row>
    <row r="43" spans="1:8" x14ac:dyDescent="0.25">
      <c r="A43" s="109" t="s">
        <v>18</v>
      </c>
      <c r="B43" s="110">
        <v>7.01</v>
      </c>
      <c r="C43" s="111" t="s">
        <v>87</v>
      </c>
      <c r="D43" s="112" t="s">
        <v>17</v>
      </c>
      <c r="E43" s="110" t="s">
        <v>17</v>
      </c>
      <c r="F43" s="113" t="s">
        <v>17</v>
      </c>
      <c r="G43" s="110" t="s">
        <v>17</v>
      </c>
      <c r="H43" s="114">
        <v>79.314999999999998</v>
      </c>
    </row>
    <row r="44" spans="1:8" ht="38.25" x14ac:dyDescent="0.25">
      <c r="A44" s="15">
        <v>95727</v>
      </c>
      <c r="B44" s="16" t="s">
        <v>88</v>
      </c>
      <c r="C44" s="17" t="s">
        <v>89</v>
      </c>
      <c r="D44" s="18">
        <v>0.30049999999999999</v>
      </c>
      <c r="E44" s="16" t="s">
        <v>40</v>
      </c>
      <c r="F44" s="25">
        <v>10.94</v>
      </c>
      <c r="G44" s="16">
        <v>7.25</v>
      </c>
      <c r="H44" s="26">
        <v>79.314999999999998</v>
      </c>
    </row>
    <row r="45" spans="1:8" x14ac:dyDescent="0.25">
      <c r="A45" s="109" t="s">
        <v>18</v>
      </c>
      <c r="B45" s="110">
        <v>7.02</v>
      </c>
      <c r="C45" s="111" t="s">
        <v>90</v>
      </c>
      <c r="D45" s="112" t="s">
        <v>17</v>
      </c>
      <c r="E45" s="110" t="s">
        <v>17</v>
      </c>
      <c r="F45" s="113" t="s">
        <v>17</v>
      </c>
      <c r="G45" s="110" t="s">
        <v>17</v>
      </c>
      <c r="H45" s="114">
        <v>743.26</v>
      </c>
    </row>
    <row r="46" spans="1:8" ht="38.25" x14ac:dyDescent="0.25">
      <c r="A46" s="15">
        <v>97594</v>
      </c>
      <c r="B46" s="16" t="s">
        <v>91</v>
      </c>
      <c r="C46" s="17" t="s">
        <v>92</v>
      </c>
      <c r="D46" s="18">
        <v>0.30049999999999999</v>
      </c>
      <c r="E46" s="16" t="s">
        <v>93</v>
      </c>
      <c r="F46" s="25">
        <v>7</v>
      </c>
      <c r="G46" s="16">
        <v>106.18</v>
      </c>
      <c r="H46" s="26">
        <v>743.26</v>
      </c>
    </row>
    <row r="47" spans="1:8" x14ac:dyDescent="0.25">
      <c r="A47" s="109" t="s">
        <v>18</v>
      </c>
      <c r="B47" s="110">
        <v>7.0299999999999994</v>
      </c>
      <c r="C47" s="111" t="s">
        <v>94</v>
      </c>
      <c r="D47" s="112" t="s">
        <v>17</v>
      </c>
      <c r="E47" s="110" t="s">
        <v>17</v>
      </c>
      <c r="F47" s="113" t="s">
        <v>17</v>
      </c>
      <c r="G47" s="110" t="s">
        <v>17</v>
      </c>
      <c r="H47" s="114">
        <v>175.54559999999998</v>
      </c>
    </row>
    <row r="48" spans="1:8" ht="38.25" x14ac:dyDescent="0.25">
      <c r="A48" s="15">
        <v>91926</v>
      </c>
      <c r="B48" s="16" t="s">
        <v>95</v>
      </c>
      <c r="C48" s="17" t="s">
        <v>96</v>
      </c>
      <c r="D48" s="18">
        <v>0.30049999999999999</v>
      </c>
      <c r="E48" s="16" t="s">
        <v>40</v>
      </c>
      <c r="F48" s="25">
        <v>21.88</v>
      </c>
      <c r="G48" s="16">
        <v>4.12</v>
      </c>
      <c r="H48" s="26">
        <v>90.145600000000002</v>
      </c>
    </row>
    <row r="49" spans="1:8" ht="25.5" x14ac:dyDescent="0.25">
      <c r="A49" s="15">
        <v>91936</v>
      </c>
      <c r="B49" s="16" t="s">
        <v>97</v>
      </c>
      <c r="C49" s="17" t="s">
        <v>98</v>
      </c>
      <c r="D49" s="18">
        <v>0.30049999999999999</v>
      </c>
      <c r="E49" s="16" t="s">
        <v>93</v>
      </c>
      <c r="F49" s="25">
        <v>7</v>
      </c>
      <c r="G49" s="16">
        <v>12.2</v>
      </c>
      <c r="H49" s="26">
        <v>85.399999999999991</v>
      </c>
    </row>
    <row r="50" spans="1:8" x14ac:dyDescent="0.25">
      <c r="A50" s="115" t="s">
        <v>15</v>
      </c>
      <c r="B50" s="116">
        <v>8</v>
      </c>
      <c r="C50" s="117" t="s">
        <v>99</v>
      </c>
      <c r="D50" s="118" t="s">
        <v>17</v>
      </c>
      <c r="E50" s="116" t="s">
        <v>17</v>
      </c>
      <c r="F50" s="119" t="s">
        <v>17</v>
      </c>
      <c r="G50" s="116" t="s">
        <v>17</v>
      </c>
      <c r="H50" s="120">
        <v>2638.25</v>
      </c>
    </row>
    <row r="51" spans="1:8" x14ac:dyDescent="0.25">
      <c r="A51" s="109" t="s">
        <v>18</v>
      </c>
      <c r="B51" s="110">
        <v>8.01</v>
      </c>
      <c r="C51" s="111" t="s">
        <v>100</v>
      </c>
      <c r="D51" s="112" t="s">
        <v>17</v>
      </c>
      <c r="E51" s="110" t="s">
        <v>17</v>
      </c>
      <c r="F51" s="113" t="s">
        <v>17</v>
      </c>
      <c r="G51" s="110" t="s">
        <v>17</v>
      </c>
      <c r="H51" s="114">
        <v>2638.25</v>
      </c>
    </row>
    <row r="52" spans="1:8" ht="25.5" x14ac:dyDescent="0.25">
      <c r="A52" s="15" t="s">
        <v>101</v>
      </c>
      <c r="B52" s="16" t="s">
        <v>102</v>
      </c>
      <c r="C52" s="17" t="s">
        <v>103</v>
      </c>
      <c r="D52" s="18">
        <v>0.30049999999999999</v>
      </c>
      <c r="E52" s="16" t="s">
        <v>48</v>
      </c>
      <c r="F52" s="25">
        <v>25</v>
      </c>
      <c r="G52" s="16">
        <v>105.53</v>
      </c>
      <c r="H52" s="26">
        <v>2638.25</v>
      </c>
    </row>
    <row r="53" spans="1:8" x14ac:dyDescent="0.25">
      <c r="A53" s="115" t="s">
        <v>15</v>
      </c>
      <c r="B53" s="116">
        <v>9</v>
      </c>
      <c r="C53" s="117" t="s">
        <v>104</v>
      </c>
      <c r="D53" s="118" t="s">
        <v>17</v>
      </c>
      <c r="E53" s="116" t="s">
        <v>17</v>
      </c>
      <c r="F53" s="119" t="s">
        <v>17</v>
      </c>
      <c r="G53" s="116" t="s">
        <v>17</v>
      </c>
      <c r="H53" s="120">
        <v>84.038718399999993</v>
      </c>
    </row>
    <row r="54" spans="1:8" x14ac:dyDescent="0.25">
      <c r="A54" s="109" t="s">
        <v>18</v>
      </c>
      <c r="B54" s="110">
        <v>9.01</v>
      </c>
      <c r="C54" s="111" t="s">
        <v>105</v>
      </c>
      <c r="D54" s="112" t="s">
        <v>17</v>
      </c>
      <c r="E54" s="110" t="s">
        <v>17</v>
      </c>
      <c r="F54" s="113" t="s">
        <v>17</v>
      </c>
      <c r="G54" s="110" t="s">
        <v>17</v>
      </c>
      <c r="H54" s="114">
        <v>84.038718399999993</v>
      </c>
    </row>
    <row r="55" spans="1:8" x14ac:dyDescent="0.25">
      <c r="A55" s="15" t="s">
        <v>106</v>
      </c>
      <c r="B55" s="16" t="s">
        <v>107</v>
      </c>
      <c r="C55" s="17" t="s">
        <v>108</v>
      </c>
      <c r="D55" s="18">
        <v>0.30049999999999999</v>
      </c>
      <c r="E55" s="16" t="s">
        <v>48</v>
      </c>
      <c r="F55" s="25">
        <v>32.24</v>
      </c>
      <c r="G55" s="16">
        <v>2.6066599999999998</v>
      </c>
      <c r="H55" s="26">
        <v>84.038718399999993</v>
      </c>
    </row>
  </sheetData>
  <mergeCells count="2">
    <mergeCell ref="F2:G2"/>
    <mergeCell ref="F4:G4"/>
  </mergeCells>
  <conditionalFormatting sqref="H10 A10:F10">
    <cfRule type="expression" dxfId="489" priority="24">
      <formula>IF(AND($F11="-",$F10&lt;&gt;$F11),TRUE,FALSE)</formula>
    </cfRule>
    <cfRule type="expression" dxfId="488" priority="25" stopIfTrue="1">
      <formula>IF(AND($D10&lt;&gt;$C10,$D10=$G10),TRUE,FALSE)</formula>
    </cfRule>
  </conditionalFormatting>
  <conditionalFormatting sqref="H10 A10:F10">
    <cfRule type="expression" dxfId="487" priority="26" stopIfTrue="1">
      <formula>IF($F10="SUBGRUPO",TRUE,FALSE)</formula>
    </cfRule>
    <cfRule type="expression" dxfId="486" priority="27" stopIfTrue="1">
      <formula>IF(AND($D10=$C10,$D10=$G10,$C10&lt;&gt;"-"),TRUE,FALSE)</formula>
    </cfRule>
  </conditionalFormatting>
  <conditionalFormatting sqref="C9:C10">
    <cfRule type="cellIs" dxfId="485" priority="23" operator="equal">
      <formula>"unidade não cadastrada"</formula>
    </cfRule>
  </conditionalFormatting>
  <conditionalFormatting sqref="A11:F55 H11:H55">
    <cfRule type="expression" dxfId="484" priority="19">
      <formula>IF(AND($F12="-",$F11&lt;&gt;$F12),TRUE,FALSE)</formula>
    </cfRule>
    <cfRule type="expression" dxfId="483" priority="20" stopIfTrue="1">
      <formula>IF(AND($D11&lt;&gt;$C11,$D11=$G11),TRUE,FALSE)</formula>
    </cfRule>
  </conditionalFormatting>
  <conditionalFormatting sqref="A11:F55 H11:H55">
    <cfRule type="expression" dxfId="482" priority="21" stopIfTrue="1">
      <formula>IF($F11="SUBGRUPO",TRUE,FALSE)</formula>
    </cfRule>
    <cfRule type="expression" dxfId="481" priority="22" stopIfTrue="1">
      <formula>IF(AND($D11=$C11,$D11=$G11,$C11&lt;&gt;"-"),TRUE,FALSE)</formula>
    </cfRule>
  </conditionalFormatting>
  <conditionalFormatting sqref="C11:C55">
    <cfRule type="cellIs" dxfId="480" priority="18" operator="equal">
      <formula>"unidade não cadastrada"</formula>
    </cfRule>
  </conditionalFormatting>
  <conditionalFormatting sqref="F1">
    <cfRule type="cellIs" dxfId="479" priority="17" operator="equal">
      <formula>"Planilha OrçaNote - © ConstruNote 2021"</formula>
    </cfRule>
  </conditionalFormatting>
  <conditionalFormatting sqref="G10">
    <cfRule type="expression" dxfId="478" priority="13">
      <formula>IF(AND($F11="-",$F10&lt;&gt;$F11),TRUE,FALSE)</formula>
    </cfRule>
    <cfRule type="expression" dxfId="477" priority="14" stopIfTrue="1">
      <formula>IF(AND($D10&lt;&gt;$C10,$D10=$G10),TRUE,FALSE)</formula>
    </cfRule>
  </conditionalFormatting>
  <conditionalFormatting sqref="G10">
    <cfRule type="expression" dxfId="476" priority="15" stopIfTrue="1">
      <formula>IF($F10="SUBGRUPO",TRUE,FALSE)</formula>
    </cfRule>
    <cfRule type="expression" dxfId="475" priority="16" stopIfTrue="1">
      <formula>IF(AND($D10=$C10,$D10=$G10,$C10&lt;&gt;"-"),TRUE,FALSE)</formula>
    </cfRule>
  </conditionalFormatting>
  <conditionalFormatting sqref="G10">
    <cfRule type="expression" dxfId="474" priority="9">
      <formula>IF(AND($F11="-",$F10&lt;&gt;$F11),TRUE,FALSE)</formula>
    </cfRule>
    <cfRule type="expression" dxfId="473" priority="10" stopIfTrue="1">
      <formula>IF(AND($D10&lt;&gt;$C10,$D10=$G10),TRUE,FALSE)</formula>
    </cfRule>
  </conditionalFormatting>
  <conditionalFormatting sqref="G10">
    <cfRule type="expression" dxfId="472" priority="11" stopIfTrue="1">
      <formula>IF($F10="SUBGRUPO",TRUE,FALSE)</formula>
    </cfRule>
    <cfRule type="expression" dxfId="471" priority="12" stopIfTrue="1">
      <formula>IF(AND($D10=$C10,$D10=$G10,$C10&lt;&gt;"-"),TRUE,FALSE)</formula>
    </cfRule>
  </conditionalFormatting>
  <conditionalFormatting sqref="G11:G55">
    <cfRule type="expression" dxfId="470" priority="5">
      <formula>IF(AND($F12="-",$F11&lt;&gt;$F12),TRUE,FALSE)</formula>
    </cfRule>
    <cfRule type="expression" dxfId="469" priority="6" stopIfTrue="1">
      <formula>IF(AND($D11&lt;&gt;$C11,$D11=$G11),TRUE,FALSE)</formula>
    </cfRule>
  </conditionalFormatting>
  <conditionalFormatting sqref="G11:G55">
    <cfRule type="expression" dxfId="468" priority="7" stopIfTrue="1">
      <formula>IF($F11="SUBGRUPO",TRUE,FALSE)</formula>
    </cfRule>
    <cfRule type="expression" dxfId="467" priority="8" stopIfTrue="1">
      <formula>IF(AND($D11=$C11,$D11=$G11,$C11&lt;&gt;"-"),TRUE,FALSE)</formula>
    </cfRule>
  </conditionalFormatting>
  <conditionalFormatting sqref="G11:G55">
    <cfRule type="expression" dxfId="466" priority="1">
      <formula>IF(AND($F12="-",$F11&lt;&gt;$F12),TRUE,FALSE)</formula>
    </cfRule>
    <cfRule type="expression" dxfId="465" priority="2" stopIfTrue="1">
      <formula>IF(AND($D11&lt;&gt;$C11,$D11=$G11),TRUE,FALSE)</formula>
    </cfRule>
  </conditionalFormatting>
  <conditionalFormatting sqref="G11:G55">
    <cfRule type="expression" dxfId="464" priority="3" stopIfTrue="1">
      <formula>IF($F11="SUBGRUPO",TRUE,FALSE)</formula>
    </cfRule>
    <cfRule type="expression" dxfId="463" priority="4" stopIfTrue="1">
      <formula>IF(AND($D11=$C11,$D11=$G11,$C11&lt;&gt;"-"),TRUE,FALSE)</formula>
    </cfRule>
  </conditionalFormatting>
  <dataValidations count="1">
    <dataValidation type="date" allowBlank="1" showInputMessage="1" showErrorMessage="1" sqref="C4" xr:uid="{E3349E02-2A0A-4B67-9317-2AB607CD132F}">
      <formula1>1</formula1>
      <formula2>55152</formula2>
    </dataValidation>
  </dataValidations>
  <pageMargins left="0.7" right="0.7" top="0.75" bottom="0.75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8C343-9BEE-47D5-A6BA-DC4DA39DF115}">
  <dimension ref="A1:G87"/>
  <sheetViews>
    <sheetView zoomScale="85" zoomScaleNormal="85" workbookViewId="0">
      <selection activeCell="P22" sqref="P22"/>
    </sheetView>
  </sheetViews>
  <sheetFormatPr defaultRowHeight="15" x14ac:dyDescent="0.25"/>
  <cols>
    <col min="1" max="1" width="15.5703125" customWidth="1"/>
    <col min="2" max="2" width="16.28515625" customWidth="1"/>
    <col min="3" max="3" width="51.5703125" customWidth="1"/>
    <col min="4" max="4" width="8.85546875" bestFit="1" customWidth="1"/>
    <col min="5" max="5" width="14.85546875" customWidth="1"/>
    <col min="6" max="6" width="12.5703125" customWidth="1"/>
    <col min="7" max="7" width="12.42578125" customWidth="1"/>
  </cols>
  <sheetData>
    <row r="1" spans="1:7" s="70" customFormat="1" ht="18" x14ac:dyDescent="0.25">
      <c r="A1" s="75"/>
      <c r="B1" s="72" t="s">
        <v>109</v>
      </c>
      <c r="C1" s="91"/>
      <c r="D1" s="73"/>
      <c r="E1" s="74" t="s">
        <v>110</v>
      </c>
      <c r="F1" s="75" t="s">
        <v>111</v>
      </c>
      <c r="G1" s="75" t="s">
        <v>112</v>
      </c>
    </row>
    <row r="2" spans="1:7" s="70" customFormat="1" x14ac:dyDescent="0.25">
      <c r="A2" s="76"/>
      <c r="B2" s="77" t="s">
        <v>7</v>
      </c>
      <c r="C2" s="92" t="s">
        <v>8</v>
      </c>
      <c r="D2" s="78"/>
      <c r="E2" s="93" t="s">
        <v>113</v>
      </c>
      <c r="F2" s="94">
        <v>1.1383000000000001</v>
      </c>
      <c r="G2" s="94">
        <v>0.84570000000000001</v>
      </c>
    </row>
    <row r="3" spans="1:7" s="70" customFormat="1" x14ac:dyDescent="0.25">
      <c r="A3" s="79"/>
      <c r="B3" s="80" t="s">
        <v>114</v>
      </c>
      <c r="C3" s="95" t="s">
        <v>3</v>
      </c>
      <c r="D3" s="79"/>
      <c r="E3" s="93" t="s">
        <v>115</v>
      </c>
      <c r="F3" s="94">
        <v>0.69920000000000004</v>
      </c>
      <c r="G3" s="94">
        <v>0.46610000000000001</v>
      </c>
    </row>
    <row r="4" spans="1:7" s="70" customFormat="1" x14ac:dyDescent="0.25">
      <c r="A4" s="81"/>
      <c r="B4" s="96" t="s">
        <v>23</v>
      </c>
      <c r="C4" s="97"/>
      <c r="D4" s="98"/>
      <c r="E4" s="99"/>
      <c r="F4" s="99"/>
      <c r="G4" s="99"/>
    </row>
    <row r="5" spans="1:7" x14ac:dyDescent="0.25">
      <c r="A5" s="82" t="s">
        <v>116</v>
      </c>
      <c r="B5" s="82"/>
      <c r="C5" s="108" t="s">
        <v>36</v>
      </c>
      <c r="D5" s="101"/>
      <c r="E5" s="84" t="s">
        <v>117</v>
      </c>
      <c r="F5" s="85">
        <v>0</v>
      </c>
      <c r="G5" s="84" t="s">
        <v>17</v>
      </c>
    </row>
    <row r="6" spans="1:7" ht="38.25" x14ac:dyDescent="0.25">
      <c r="A6" s="102" t="s">
        <v>118</v>
      </c>
      <c r="B6" s="102" t="s">
        <v>119</v>
      </c>
      <c r="C6" s="103" t="s">
        <v>120</v>
      </c>
      <c r="D6" s="104" t="s">
        <v>121</v>
      </c>
      <c r="E6" s="105" t="s">
        <v>122</v>
      </c>
      <c r="F6" s="106" t="s">
        <v>123</v>
      </c>
      <c r="G6" s="105" t="s">
        <v>124</v>
      </c>
    </row>
    <row r="7" spans="1:7" ht="25.5" x14ac:dyDescent="0.25">
      <c r="A7" s="82" t="s">
        <v>125</v>
      </c>
      <c r="B7" s="82" t="s">
        <v>37</v>
      </c>
      <c r="C7" s="83" t="s">
        <v>126</v>
      </c>
      <c r="D7" s="101" t="s">
        <v>127</v>
      </c>
      <c r="E7" s="84" t="s">
        <v>128</v>
      </c>
      <c r="F7" s="86">
        <v>0</v>
      </c>
      <c r="G7" s="84">
        <v>4.1074999999999999</v>
      </c>
    </row>
    <row r="8" spans="1:7" ht="25.5" x14ac:dyDescent="0.25">
      <c r="A8" s="102" t="s">
        <v>129</v>
      </c>
      <c r="B8" s="102" t="s">
        <v>130</v>
      </c>
      <c r="C8" s="103" t="s">
        <v>131</v>
      </c>
      <c r="D8" s="104" t="s">
        <v>132</v>
      </c>
      <c r="E8" s="105" t="s">
        <v>133</v>
      </c>
      <c r="F8" s="107" t="s">
        <v>134</v>
      </c>
      <c r="G8" s="105" t="s">
        <v>135</v>
      </c>
    </row>
    <row r="9" spans="1:7" x14ac:dyDescent="0.25">
      <c r="A9" s="82" t="s">
        <v>136</v>
      </c>
      <c r="B9" s="82">
        <v>88316</v>
      </c>
      <c r="C9" s="83" t="s">
        <v>137</v>
      </c>
      <c r="D9" s="101">
        <v>0.25</v>
      </c>
      <c r="E9" s="84" t="s">
        <v>22</v>
      </c>
      <c r="F9" s="86">
        <v>16.43</v>
      </c>
      <c r="G9" s="84">
        <v>4.1074999999999999</v>
      </c>
    </row>
    <row r="10" spans="1:7" x14ac:dyDescent="0.25">
      <c r="A10" s="82" t="s">
        <v>116</v>
      </c>
      <c r="B10" s="82"/>
      <c r="C10" s="108" t="s">
        <v>52</v>
      </c>
      <c r="D10" s="101"/>
      <c r="E10" s="84" t="s">
        <v>117</v>
      </c>
      <c r="F10" s="85">
        <v>0</v>
      </c>
      <c r="G10" s="84" t="s">
        <v>17</v>
      </c>
    </row>
    <row r="11" spans="1:7" ht="38.25" x14ac:dyDescent="0.25">
      <c r="A11" s="102" t="s">
        <v>118</v>
      </c>
      <c r="B11" s="102" t="s">
        <v>119</v>
      </c>
      <c r="C11" s="103" t="s">
        <v>120</v>
      </c>
      <c r="D11" s="104" t="s">
        <v>121</v>
      </c>
      <c r="E11" s="105" t="s">
        <v>122</v>
      </c>
      <c r="F11" s="106" t="s">
        <v>123</v>
      </c>
      <c r="G11" s="105" t="s">
        <v>124</v>
      </c>
    </row>
    <row r="12" spans="1:7" ht="38.25" x14ac:dyDescent="0.25">
      <c r="A12" s="82" t="s">
        <v>138</v>
      </c>
      <c r="B12" s="82" t="s">
        <v>53</v>
      </c>
      <c r="C12" s="83" t="s">
        <v>139</v>
      </c>
      <c r="D12" s="101" t="s">
        <v>140</v>
      </c>
      <c r="E12" s="84" t="s">
        <v>128</v>
      </c>
      <c r="F12" s="86">
        <v>0</v>
      </c>
      <c r="G12" s="84">
        <v>104.39055</v>
      </c>
    </row>
    <row r="13" spans="1:7" ht="25.5" x14ac:dyDescent="0.25">
      <c r="A13" s="102" t="s">
        <v>129</v>
      </c>
      <c r="B13" s="102" t="s">
        <v>130</v>
      </c>
      <c r="C13" s="103" t="s">
        <v>131</v>
      </c>
      <c r="D13" s="104" t="s">
        <v>132</v>
      </c>
      <c r="E13" s="105" t="s">
        <v>133</v>
      </c>
      <c r="F13" s="107" t="s">
        <v>134</v>
      </c>
      <c r="G13" s="105" t="s">
        <v>135</v>
      </c>
    </row>
    <row r="14" spans="1:7" x14ac:dyDescent="0.25">
      <c r="A14" s="82" t="s">
        <v>136</v>
      </c>
      <c r="B14" s="82">
        <v>88309</v>
      </c>
      <c r="C14" s="83" t="s">
        <v>141</v>
      </c>
      <c r="D14" s="101">
        <v>1.5</v>
      </c>
      <c r="E14" s="84" t="s">
        <v>22</v>
      </c>
      <c r="F14" s="86">
        <v>20.21</v>
      </c>
      <c r="G14" s="84">
        <v>30.315000000000001</v>
      </c>
    </row>
    <row r="15" spans="1:7" x14ac:dyDescent="0.25">
      <c r="A15" s="82" t="s">
        <v>136</v>
      </c>
      <c r="B15" s="82">
        <v>88316</v>
      </c>
      <c r="C15" s="83" t="s">
        <v>137</v>
      </c>
      <c r="D15" s="101">
        <v>1.84</v>
      </c>
      <c r="E15" s="84" t="s">
        <v>22</v>
      </c>
      <c r="F15" s="86">
        <v>16.43</v>
      </c>
      <c r="G15" s="84">
        <v>30.231200000000001</v>
      </c>
    </row>
    <row r="16" spans="1:7" ht="25.5" x14ac:dyDescent="0.25">
      <c r="A16" s="82" t="s">
        <v>142</v>
      </c>
      <c r="B16" s="82">
        <v>7271</v>
      </c>
      <c r="C16" s="83" t="s">
        <v>143</v>
      </c>
      <c r="D16" s="101">
        <v>47</v>
      </c>
      <c r="E16" s="84" t="s">
        <v>144</v>
      </c>
      <c r="F16" s="86">
        <v>0.45</v>
      </c>
      <c r="G16" s="84">
        <v>21.150000000000002</v>
      </c>
    </row>
    <row r="17" spans="1:7" ht="51" x14ac:dyDescent="0.25">
      <c r="A17" s="82" t="s">
        <v>136</v>
      </c>
      <c r="B17" s="82">
        <v>87292</v>
      </c>
      <c r="C17" s="83" t="s">
        <v>145</v>
      </c>
      <c r="D17" s="101">
        <v>4.1300000000000003E-2</v>
      </c>
      <c r="E17" s="84" t="s">
        <v>44</v>
      </c>
      <c r="F17" s="86">
        <v>549.5</v>
      </c>
      <c r="G17" s="84">
        <v>22.694350000000004</v>
      </c>
    </row>
    <row r="18" spans="1:7" x14ac:dyDescent="0.25">
      <c r="A18" s="82" t="s">
        <v>116</v>
      </c>
      <c r="B18" s="82"/>
      <c r="C18" s="108" t="s">
        <v>36</v>
      </c>
      <c r="D18" s="101"/>
      <c r="E18" s="84" t="s">
        <v>117</v>
      </c>
      <c r="F18" s="85">
        <v>0</v>
      </c>
      <c r="G18" s="84" t="s">
        <v>17</v>
      </c>
    </row>
    <row r="19" spans="1:7" ht="38.25" x14ac:dyDescent="0.25">
      <c r="A19" s="102" t="s">
        <v>118</v>
      </c>
      <c r="B19" s="102" t="s">
        <v>119</v>
      </c>
      <c r="C19" s="103" t="s">
        <v>120</v>
      </c>
      <c r="D19" s="104" t="s">
        <v>121</v>
      </c>
      <c r="E19" s="105" t="s">
        <v>122</v>
      </c>
      <c r="F19" s="106" t="s">
        <v>123</v>
      </c>
      <c r="G19" s="105" t="s">
        <v>124</v>
      </c>
    </row>
    <row r="20" spans="1:7" ht="38.25" x14ac:dyDescent="0.25">
      <c r="A20" s="82" t="s">
        <v>146</v>
      </c>
      <c r="B20" s="82" t="s">
        <v>41</v>
      </c>
      <c r="C20" s="83" t="s">
        <v>147</v>
      </c>
      <c r="D20" s="101" t="s">
        <v>148</v>
      </c>
      <c r="E20" s="84" t="s">
        <v>128</v>
      </c>
      <c r="F20" s="86">
        <v>0</v>
      </c>
      <c r="G20" s="84">
        <v>71.31</v>
      </c>
    </row>
    <row r="21" spans="1:7" ht="25.5" x14ac:dyDescent="0.25">
      <c r="A21" s="102" t="s">
        <v>129</v>
      </c>
      <c r="B21" s="102" t="s">
        <v>149</v>
      </c>
      <c r="C21" s="103" t="s">
        <v>131</v>
      </c>
      <c r="D21" s="104" t="s">
        <v>132</v>
      </c>
      <c r="E21" s="105" t="s">
        <v>133</v>
      </c>
      <c r="F21" s="107" t="s">
        <v>134</v>
      </c>
      <c r="G21" s="105" t="s">
        <v>135</v>
      </c>
    </row>
    <row r="22" spans="1:7" x14ac:dyDescent="0.25">
      <c r="A22" s="82" t="s">
        <v>142</v>
      </c>
      <c r="B22" s="82" t="s">
        <v>150</v>
      </c>
      <c r="C22" s="83" t="s">
        <v>151</v>
      </c>
      <c r="D22" s="101">
        <v>0.2</v>
      </c>
      <c r="E22" s="84" t="s">
        <v>152</v>
      </c>
      <c r="F22" s="86">
        <v>250</v>
      </c>
      <c r="G22" s="84">
        <v>50</v>
      </c>
    </row>
    <row r="23" spans="1:7" ht="25.5" x14ac:dyDescent="0.25">
      <c r="A23" s="82" t="s">
        <v>142</v>
      </c>
      <c r="B23" s="82">
        <v>37526</v>
      </c>
      <c r="C23" s="83" t="s">
        <v>153</v>
      </c>
      <c r="D23" s="101">
        <v>2</v>
      </c>
      <c r="E23" s="84" t="s">
        <v>144</v>
      </c>
      <c r="F23" s="86">
        <v>2.44</v>
      </c>
      <c r="G23" s="84">
        <v>4.88</v>
      </c>
    </row>
    <row r="24" spans="1:7" x14ac:dyDescent="0.25">
      <c r="A24" s="82" t="s">
        <v>136</v>
      </c>
      <c r="B24" s="82">
        <v>88316</v>
      </c>
      <c r="C24" s="83" t="s">
        <v>154</v>
      </c>
      <c r="D24" s="101">
        <v>1</v>
      </c>
      <c r="E24" s="84" t="s">
        <v>22</v>
      </c>
      <c r="F24" s="86">
        <v>16.43</v>
      </c>
      <c r="G24" s="84">
        <v>16.43</v>
      </c>
    </row>
    <row r="25" spans="1:7" x14ac:dyDescent="0.25">
      <c r="A25" s="82" t="s">
        <v>116</v>
      </c>
      <c r="B25" s="82"/>
      <c r="C25" s="108" t="s">
        <v>30</v>
      </c>
      <c r="D25" s="101"/>
      <c r="E25" s="84" t="s">
        <v>117</v>
      </c>
      <c r="F25" s="85">
        <v>0</v>
      </c>
      <c r="G25" s="84" t="s">
        <v>17</v>
      </c>
    </row>
    <row r="26" spans="1:7" ht="38.25" x14ac:dyDescent="0.25">
      <c r="A26" s="102" t="s">
        <v>118</v>
      </c>
      <c r="B26" s="102" t="s">
        <v>119</v>
      </c>
      <c r="C26" s="103" t="s">
        <v>120</v>
      </c>
      <c r="D26" s="104" t="s">
        <v>121</v>
      </c>
      <c r="E26" s="105" t="s">
        <v>122</v>
      </c>
      <c r="F26" s="106" t="s">
        <v>123</v>
      </c>
      <c r="G26" s="105" t="s">
        <v>124</v>
      </c>
    </row>
    <row r="27" spans="1:7" ht="25.5" x14ac:dyDescent="0.25">
      <c r="A27" s="82" t="s">
        <v>155</v>
      </c>
      <c r="B27" s="82" t="s">
        <v>31</v>
      </c>
      <c r="C27" s="83" t="s">
        <v>156</v>
      </c>
      <c r="D27" s="101" t="s">
        <v>152</v>
      </c>
      <c r="E27" s="84" t="s">
        <v>128</v>
      </c>
      <c r="F27" s="86">
        <v>0</v>
      </c>
      <c r="G27" s="84">
        <v>233.94</v>
      </c>
    </row>
    <row r="28" spans="1:7" ht="25.5" x14ac:dyDescent="0.25">
      <c r="A28" s="102" t="s">
        <v>129</v>
      </c>
      <c r="B28" s="102" t="s">
        <v>130</v>
      </c>
      <c r="C28" s="103" t="s">
        <v>131</v>
      </c>
      <c r="D28" s="104" t="s">
        <v>132</v>
      </c>
      <c r="E28" s="105" t="s">
        <v>133</v>
      </c>
      <c r="F28" s="107" t="s">
        <v>134</v>
      </c>
      <c r="G28" s="105" t="s">
        <v>135</v>
      </c>
    </row>
    <row r="29" spans="1:7" x14ac:dyDescent="0.25">
      <c r="A29" s="82" t="s">
        <v>142</v>
      </c>
      <c r="B29" s="82" t="s">
        <v>157</v>
      </c>
      <c r="C29" s="83" t="s">
        <v>158</v>
      </c>
      <c r="D29" s="101">
        <v>1</v>
      </c>
      <c r="E29" s="84" t="s">
        <v>159</v>
      </c>
      <c r="F29" s="86">
        <v>233.94</v>
      </c>
      <c r="G29" s="84">
        <v>233.94</v>
      </c>
    </row>
    <row r="30" spans="1:7" x14ac:dyDescent="0.25">
      <c r="A30" s="82" t="s">
        <v>116</v>
      </c>
      <c r="B30" s="82"/>
      <c r="C30" s="108" t="s">
        <v>100</v>
      </c>
      <c r="D30" s="101"/>
      <c r="E30" s="84" t="s">
        <v>117</v>
      </c>
      <c r="F30" s="85">
        <v>0</v>
      </c>
      <c r="G30" s="84" t="s">
        <v>17</v>
      </c>
    </row>
    <row r="31" spans="1:7" ht="38.25" x14ac:dyDescent="0.25">
      <c r="A31" s="102" t="s">
        <v>118</v>
      </c>
      <c r="B31" s="102" t="s">
        <v>119</v>
      </c>
      <c r="C31" s="103" t="s">
        <v>120</v>
      </c>
      <c r="D31" s="104" t="s">
        <v>121</v>
      </c>
      <c r="E31" s="105" t="s">
        <v>122</v>
      </c>
      <c r="F31" s="106" t="s">
        <v>123</v>
      </c>
      <c r="G31" s="105" t="s">
        <v>124</v>
      </c>
    </row>
    <row r="32" spans="1:7" ht="25.5" x14ac:dyDescent="0.25">
      <c r="A32" s="82"/>
      <c r="B32" s="82" t="s">
        <v>101</v>
      </c>
      <c r="C32" s="83" t="s">
        <v>160</v>
      </c>
      <c r="D32" s="101" t="s">
        <v>140</v>
      </c>
      <c r="E32" s="84" t="s">
        <v>128</v>
      </c>
      <c r="F32" s="86">
        <v>0</v>
      </c>
      <c r="G32" s="84">
        <v>105.53</v>
      </c>
    </row>
    <row r="33" spans="1:7" ht="25.5" x14ac:dyDescent="0.25">
      <c r="A33" s="102" t="s">
        <v>129</v>
      </c>
      <c r="B33" s="102" t="s">
        <v>149</v>
      </c>
      <c r="C33" s="103" t="s">
        <v>131</v>
      </c>
      <c r="D33" s="104" t="s">
        <v>132</v>
      </c>
      <c r="E33" s="105" t="s">
        <v>133</v>
      </c>
      <c r="F33" s="107" t="s">
        <v>134</v>
      </c>
      <c r="G33" s="105" t="s">
        <v>135</v>
      </c>
    </row>
    <row r="34" spans="1:7" ht="51" x14ac:dyDescent="0.25">
      <c r="A34" s="82" t="s">
        <v>142</v>
      </c>
      <c r="B34" s="82">
        <v>39512</v>
      </c>
      <c r="C34" s="83" t="s">
        <v>161</v>
      </c>
      <c r="D34" s="101">
        <v>1</v>
      </c>
      <c r="E34" s="84" t="s">
        <v>162</v>
      </c>
      <c r="F34" s="86">
        <v>105.53</v>
      </c>
      <c r="G34" s="84">
        <v>105.53</v>
      </c>
    </row>
    <row r="35" spans="1:7" x14ac:dyDescent="0.25">
      <c r="A35" s="82" t="s">
        <v>116</v>
      </c>
      <c r="B35" s="82"/>
      <c r="C35" s="108" t="s">
        <v>105</v>
      </c>
      <c r="D35" s="101"/>
      <c r="E35" s="84" t="s">
        <v>117</v>
      </c>
      <c r="F35" s="85">
        <v>0</v>
      </c>
      <c r="G35" s="84" t="s">
        <v>17</v>
      </c>
    </row>
    <row r="36" spans="1:7" ht="38.25" x14ac:dyDescent="0.25">
      <c r="A36" s="102" t="s">
        <v>118</v>
      </c>
      <c r="B36" s="102" t="s">
        <v>119</v>
      </c>
      <c r="C36" s="103" t="s">
        <v>120</v>
      </c>
      <c r="D36" s="104" t="s">
        <v>121</v>
      </c>
      <c r="E36" s="105" t="s">
        <v>122</v>
      </c>
      <c r="F36" s="106" t="s">
        <v>123</v>
      </c>
      <c r="G36" s="105" t="s">
        <v>124</v>
      </c>
    </row>
    <row r="37" spans="1:7" ht="25.5" x14ac:dyDescent="0.25">
      <c r="A37" s="82" t="s">
        <v>163</v>
      </c>
      <c r="B37" s="82" t="s">
        <v>106</v>
      </c>
      <c r="C37" s="83" t="s">
        <v>164</v>
      </c>
      <c r="D37" s="101" t="s">
        <v>140</v>
      </c>
      <c r="E37" s="84" t="s">
        <v>128</v>
      </c>
      <c r="F37" s="86">
        <v>0</v>
      </c>
      <c r="G37" s="84">
        <v>2.6066599999999998</v>
      </c>
    </row>
    <row r="38" spans="1:7" ht="25.5" x14ac:dyDescent="0.25">
      <c r="A38" s="102" t="s">
        <v>129</v>
      </c>
      <c r="B38" s="102" t="s">
        <v>149</v>
      </c>
      <c r="C38" s="103" t="s">
        <v>131</v>
      </c>
      <c r="D38" s="104" t="s">
        <v>132</v>
      </c>
      <c r="E38" s="105" t="s">
        <v>133</v>
      </c>
      <c r="F38" s="107" t="s">
        <v>134</v>
      </c>
      <c r="G38" s="105" t="s">
        <v>135</v>
      </c>
    </row>
    <row r="39" spans="1:7" x14ac:dyDescent="0.25">
      <c r="A39" s="82" t="s">
        <v>142</v>
      </c>
      <c r="B39" s="82">
        <v>38400</v>
      </c>
      <c r="C39" s="83" t="s">
        <v>165</v>
      </c>
      <c r="D39" s="101">
        <v>0.05</v>
      </c>
      <c r="E39" s="84" t="s">
        <v>144</v>
      </c>
      <c r="F39" s="86">
        <v>17.73</v>
      </c>
      <c r="G39" s="84">
        <v>0.88650000000000007</v>
      </c>
    </row>
    <row r="40" spans="1:7" x14ac:dyDescent="0.25">
      <c r="A40" s="82" t="s">
        <v>142</v>
      </c>
      <c r="B40" s="82">
        <v>44329</v>
      </c>
      <c r="C40" s="83" t="s">
        <v>166</v>
      </c>
      <c r="D40" s="101">
        <v>6.0000000000000001E-3</v>
      </c>
      <c r="E40" s="84" t="s">
        <v>167</v>
      </c>
      <c r="F40" s="86">
        <v>12.86</v>
      </c>
      <c r="G40" s="84">
        <v>7.7159999999999992E-2</v>
      </c>
    </row>
    <row r="41" spans="1:7" x14ac:dyDescent="0.25">
      <c r="A41" s="82" t="s">
        <v>136</v>
      </c>
      <c r="B41" s="82">
        <v>88316</v>
      </c>
      <c r="C41" s="83" t="s">
        <v>154</v>
      </c>
      <c r="D41" s="101">
        <v>0.1</v>
      </c>
      <c r="E41" s="84" t="s">
        <v>22</v>
      </c>
      <c r="F41" s="86">
        <v>16.43</v>
      </c>
      <c r="G41" s="84">
        <v>1.643</v>
      </c>
    </row>
    <row r="42" spans="1:7" x14ac:dyDescent="0.25">
      <c r="A42" s="82" t="s">
        <v>116</v>
      </c>
      <c r="B42" s="82"/>
      <c r="C42" s="108" t="s">
        <v>78</v>
      </c>
      <c r="D42" s="101"/>
      <c r="E42" s="84" t="s">
        <v>117</v>
      </c>
      <c r="F42" s="85">
        <v>0</v>
      </c>
      <c r="G42" s="84" t="s">
        <v>17</v>
      </c>
    </row>
    <row r="43" spans="1:7" ht="38.25" x14ac:dyDescent="0.25">
      <c r="A43" s="102" t="s">
        <v>118</v>
      </c>
      <c r="B43" s="102" t="s">
        <v>119</v>
      </c>
      <c r="C43" s="103" t="s">
        <v>120</v>
      </c>
      <c r="D43" s="104" t="s">
        <v>121</v>
      </c>
      <c r="E43" s="105" t="s">
        <v>122</v>
      </c>
      <c r="F43" s="106" t="s">
        <v>123</v>
      </c>
      <c r="G43" s="105" t="s">
        <v>124</v>
      </c>
    </row>
    <row r="44" spans="1:7" ht="63.75" x14ac:dyDescent="0.25">
      <c r="A44" s="82" t="s">
        <v>168</v>
      </c>
      <c r="B44" s="82" t="s">
        <v>79</v>
      </c>
      <c r="C44" s="83" t="s">
        <v>81</v>
      </c>
      <c r="D44" s="101" t="s">
        <v>140</v>
      </c>
      <c r="E44" s="84" t="s">
        <v>128</v>
      </c>
      <c r="F44" s="86">
        <v>0</v>
      </c>
      <c r="G44" s="84">
        <v>128.8938</v>
      </c>
    </row>
    <row r="45" spans="1:7" ht="25.5" x14ac:dyDescent="0.25">
      <c r="A45" s="102" t="s">
        <v>129</v>
      </c>
      <c r="B45" s="102" t="s">
        <v>130</v>
      </c>
      <c r="C45" s="103" t="s">
        <v>131</v>
      </c>
      <c r="D45" s="104" t="s">
        <v>132</v>
      </c>
      <c r="E45" s="105" t="s">
        <v>133</v>
      </c>
      <c r="F45" s="107" t="s">
        <v>134</v>
      </c>
      <c r="G45" s="105" t="s">
        <v>135</v>
      </c>
    </row>
    <row r="46" spans="1:7" ht="38.25" x14ac:dyDescent="0.25">
      <c r="A46" s="82" t="s">
        <v>169</v>
      </c>
      <c r="B46" s="82" t="s">
        <v>170</v>
      </c>
      <c r="C46" s="83" t="s">
        <v>171</v>
      </c>
      <c r="D46" s="101">
        <v>1.0900000000000001</v>
      </c>
      <c r="E46" s="84" t="s">
        <v>140</v>
      </c>
      <c r="F46" s="86">
        <v>59</v>
      </c>
      <c r="G46" s="84">
        <v>64.31</v>
      </c>
    </row>
    <row r="47" spans="1:7" x14ac:dyDescent="0.25">
      <c r="A47" s="82" t="s">
        <v>169</v>
      </c>
      <c r="B47" s="82">
        <v>37596</v>
      </c>
      <c r="C47" s="83" t="s">
        <v>172</v>
      </c>
      <c r="D47" s="101">
        <v>7.69</v>
      </c>
      <c r="E47" s="84" t="s">
        <v>173</v>
      </c>
      <c r="F47" s="86">
        <v>3.31</v>
      </c>
      <c r="G47" s="84">
        <v>25.453900000000001</v>
      </c>
    </row>
    <row r="48" spans="1:7" ht="25.5" x14ac:dyDescent="0.25">
      <c r="A48" s="82" t="s">
        <v>174</v>
      </c>
      <c r="B48" s="82">
        <v>88256</v>
      </c>
      <c r="C48" s="83" t="s">
        <v>175</v>
      </c>
      <c r="D48" s="101">
        <v>1.38</v>
      </c>
      <c r="E48" s="84" t="s">
        <v>22</v>
      </c>
      <c r="F48" s="86">
        <v>20.14</v>
      </c>
      <c r="G48" s="84">
        <v>27.793199999999999</v>
      </c>
    </row>
    <row r="49" spans="1:7" x14ac:dyDescent="0.25">
      <c r="A49" s="82" t="s">
        <v>174</v>
      </c>
      <c r="B49" s="82">
        <v>88316</v>
      </c>
      <c r="C49" s="83" t="s">
        <v>137</v>
      </c>
      <c r="D49" s="101">
        <v>0.69</v>
      </c>
      <c r="E49" s="84" t="s">
        <v>22</v>
      </c>
      <c r="F49" s="86">
        <v>16.43</v>
      </c>
      <c r="G49" s="84">
        <v>11.336699999999999</v>
      </c>
    </row>
    <row r="50" spans="1:7" x14ac:dyDescent="0.25">
      <c r="A50" s="82" t="s">
        <v>116</v>
      </c>
      <c r="B50" s="82"/>
      <c r="C50" s="108" t="s">
        <v>63</v>
      </c>
      <c r="D50" s="101">
        <v>0</v>
      </c>
      <c r="E50" s="84" t="s">
        <v>117</v>
      </c>
      <c r="F50" s="85">
        <v>0</v>
      </c>
      <c r="G50" s="84" t="s">
        <v>17</v>
      </c>
    </row>
    <row r="51" spans="1:7" ht="38.25" x14ac:dyDescent="0.25">
      <c r="A51" s="102" t="s">
        <v>118</v>
      </c>
      <c r="B51" s="102" t="s">
        <v>119</v>
      </c>
      <c r="C51" s="103" t="s">
        <v>120</v>
      </c>
      <c r="D51" s="104" t="s">
        <v>121</v>
      </c>
      <c r="E51" s="105" t="s">
        <v>122</v>
      </c>
      <c r="F51" s="106" t="s">
        <v>123</v>
      </c>
      <c r="G51" s="105" t="s">
        <v>124</v>
      </c>
    </row>
    <row r="52" spans="1:7" ht="25.5" x14ac:dyDescent="0.25">
      <c r="A52" s="82" t="s">
        <v>176</v>
      </c>
      <c r="B52" s="82" t="s">
        <v>64</v>
      </c>
      <c r="C52" s="83" t="s">
        <v>177</v>
      </c>
      <c r="D52" s="101" t="s">
        <v>127</v>
      </c>
      <c r="E52" s="84" t="s">
        <v>128</v>
      </c>
      <c r="F52" s="86">
        <v>0</v>
      </c>
      <c r="G52" s="84">
        <v>29.123699999999999</v>
      </c>
    </row>
    <row r="53" spans="1:7" ht="25.5" x14ac:dyDescent="0.25">
      <c r="A53" s="102" t="s">
        <v>129</v>
      </c>
      <c r="B53" s="102" t="s">
        <v>130</v>
      </c>
      <c r="C53" s="103" t="s">
        <v>131</v>
      </c>
      <c r="D53" s="104" t="s">
        <v>132</v>
      </c>
      <c r="E53" s="105" t="s">
        <v>133</v>
      </c>
      <c r="F53" s="107" t="s">
        <v>134</v>
      </c>
      <c r="G53" s="105" t="s">
        <v>135</v>
      </c>
    </row>
    <row r="54" spans="1:7" x14ac:dyDescent="0.25">
      <c r="A54" s="82" t="s">
        <v>142</v>
      </c>
      <c r="B54" s="82">
        <v>5074</v>
      </c>
      <c r="C54" s="83" t="s">
        <v>178</v>
      </c>
      <c r="D54" s="101">
        <v>7.4999999999999997E-3</v>
      </c>
      <c r="E54" s="84" t="s">
        <v>173</v>
      </c>
      <c r="F54" s="86">
        <v>28.49</v>
      </c>
      <c r="G54" s="84">
        <v>0.21367499999999998</v>
      </c>
    </row>
    <row r="55" spans="1:7" ht="25.5" x14ac:dyDescent="0.25">
      <c r="A55" s="82" t="s">
        <v>142</v>
      </c>
      <c r="B55" s="82">
        <v>367</v>
      </c>
      <c r="C55" s="83" t="s">
        <v>179</v>
      </c>
      <c r="D55" s="101">
        <v>7.5000000000000002E-4</v>
      </c>
      <c r="E55" s="84" t="s">
        <v>180</v>
      </c>
      <c r="F55" s="86">
        <v>106.37</v>
      </c>
      <c r="G55" s="84">
        <v>7.9777500000000001E-2</v>
      </c>
    </row>
    <row r="56" spans="1:7" ht="25.5" x14ac:dyDescent="0.25">
      <c r="A56" s="82" t="s">
        <v>174</v>
      </c>
      <c r="B56" s="82">
        <v>88262</v>
      </c>
      <c r="C56" s="83" t="s">
        <v>181</v>
      </c>
      <c r="D56" s="101">
        <v>0.1275</v>
      </c>
      <c r="E56" s="84" t="s">
        <v>22</v>
      </c>
      <c r="F56" s="86">
        <v>19.98</v>
      </c>
      <c r="G56" s="84">
        <v>2.54745</v>
      </c>
    </row>
    <row r="57" spans="1:7" x14ac:dyDescent="0.25">
      <c r="A57" s="82" t="s">
        <v>142</v>
      </c>
      <c r="B57" s="82">
        <v>1379</v>
      </c>
      <c r="C57" s="83" t="s">
        <v>182</v>
      </c>
      <c r="D57" s="101">
        <v>3.75</v>
      </c>
      <c r="E57" s="84" t="s">
        <v>173</v>
      </c>
      <c r="F57" s="86">
        <v>0.54</v>
      </c>
      <c r="G57" s="84">
        <v>2.0250000000000004</v>
      </c>
    </row>
    <row r="58" spans="1:7" ht="25.5" x14ac:dyDescent="0.25">
      <c r="A58" s="82" t="s">
        <v>142</v>
      </c>
      <c r="B58" s="82">
        <v>4721</v>
      </c>
      <c r="C58" s="83" t="s">
        <v>183</v>
      </c>
      <c r="D58" s="101">
        <v>9.7499999999999983E-3</v>
      </c>
      <c r="E58" s="84" t="s">
        <v>180</v>
      </c>
      <c r="F58" s="86">
        <v>76.61</v>
      </c>
      <c r="G58" s="84">
        <v>0.74694749999999988</v>
      </c>
    </row>
    <row r="59" spans="1:7" x14ac:dyDescent="0.25">
      <c r="A59" s="82" t="s">
        <v>136</v>
      </c>
      <c r="B59" s="82">
        <v>88309</v>
      </c>
      <c r="C59" s="83" t="s">
        <v>184</v>
      </c>
      <c r="D59" s="101">
        <v>0.255</v>
      </c>
      <c r="E59" s="84" t="s">
        <v>22</v>
      </c>
      <c r="F59" s="86">
        <v>20.21</v>
      </c>
      <c r="G59" s="84">
        <v>5.1535500000000001</v>
      </c>
    </row>
    <row r="60" spans="1:7" x14ac:dyDescent="0.25">
      <c r="A60" s="82" t="s">
        <v>136</v>
      </c>
      <c r="B60" s="82">
        <v>88316</v>
      </c>
      <c r="C60" s="83" t="s">
        <v>185</v>
      </c>
      <c r="D60" s="101">
        <v>0.1275</v>
      </c>
      <c r="E60" s="84" t="s">
        <v>22</v>
      </c>
      <c r="F60" s="86">
        <v>16.43</v>
      </c>
      <c r="G60" s="84">
        <v>2.0948250000000002</v>
      </c>
    </row>
    <row r="61" spans="1:7" ht="25.5" x14ac:dyDescent="0.25">
      <c r="A61" s="82" t="s">
        <v>142</v>
      </c>
      <c r="B61" s="82">
        <v>10567</v>
      </c>
      <c r="C61" s="83" t="s">
        <v>186</v>
      </c>
      <c r="D61" s="101">
        <v>2.6250000000000002E-2</v>
      </c>
      <c r="E61" s="84" t="s">
        <v>187</v>
      </c>
      <c r="F61" s="86">
        <v>11.58</v>
      </c>
      <c r="G61" s="84">
        <v>0.30397500000000005</v>
      </c>
    </row>
    <row r="62" spans="1:7" ht="25.5" x14ac:dyDescent="0.25">
      <c r="A62" s="82" t="s">
        <v>142</v>
      </c>
      <c r="B62" s="82">
        <v>43132</v>
      </c>
      <c r="C62" s="83" t="s">
        <v>188</v>
      </c>
      <c r="D62" s="101">
        <v>5.8499999999999996E-2</v>
      </c>
      <c r="E62" s="84" t="s">
        <v>173</v>
      </c>
      <c r="F62" s="86">
        <v>26</v>
      </c>
      <c r="G62" s="84">
        <v>1.5209999999999999</v>
      </c>
    </row>
    <row r="63" spans="1:7" ht="51" x14ac:dyDescent="0.25">
      <c r="A63" s="82" t="s">
        <v>136</v>
      </c>
      <c r="B63" s="82">
        <v>92783</v>
      </c>
      <c r="C63" s="83" t="s">
        <v>189</v>
      </c>
      <c r="D63" s="101">
        <v>0.75</v>
      </c>
      <c r="E63" s="84" t="s">
        <v>190</v>
      </c>
      <c r="F63" s="86">
        <v>19.25</v>
      </c>
      <c r="G63" s="84">
        <v>14.4375</v>
      </c>
    </row>
    <row r="64" spans="1:7" x14ac:dyDescent="0.25">
      <c r="A64" s="82" t="s">
        <v>116</v>
      </c>
      <c r="B64" s="82"/>
      <c r="C64" s="108" t="s">
        <v>36</v>
      </c>
      <c r="D64" s="101">
        <v>0</v>
      </c>
      <c r="E64" s="84" t="s">
        <v>117</v>
      </c>
      <c r="F64" s="85">
        <v>0</v>
      </c>
      <c r="G64" s="84" t="s">
        <v>17</v>
      </c>
    </row>
    <row r="65" spans="1:7" ht="38.25" x14ac:dyDescent="0.25">
      <c r="A65" s="102" t="s">
        <v>118</v>
      </c>
      <c r="B65" s="102" t="s">
        <v>119</v>
      </c>
      <c r="C65" s="103" t="s">
        <v>120</v>
      </c>
      <c r="D65" s="104" t="s">
        <v>121</v>
      </c>
      <c r="E65" s="105" t="s">
        <v>122</v>
      </c>
      <c r="F65" s="106" t="s">
        <v>123</v>
      </c>
      <c r="G65" s="105" t="s">
        <v>124</v>
      </c>
    </row>
    <row r="66" spans="1:7" ht="38.25" x14ac:dyDescent="0.25">
      <c r="A66" s="82" t="s">
        <v>191</v>
      </c>
      <c r="B66" s="82" t="s">
        <v>45</v>
      </c>
      <c r="C66" s="83" t="s">
        <v>192</v>
      </c>
      <c r="D66" s="101" t="s">
        <v>140</v>
      </c>
      <c r="E66" s="84" t="s">
        <v>128</v>
      </c>
      <c r="F66" s="86">
        <v>0</v>
      </c>
      <c r="G66" s="84">
        <v>19.841588999999999</v>
      </c>
    </row>
    <row r="67" spans="1:7" ht="25.5" x14ac:dyDescent="0.25">
      <c r="A67" s="102" t="s">
        <v>129</v>
      </c>
      <c r="B67" s="102" t="s">
        <v>130</v>
      </c>
      <c r="C67" s="103" t="s">
        <v>131</v>
      </c>
      <c r="D67" s="104" t="s">
        <v>132</v>
      </c>
      <c r="E67" s="105" t="s">
        <v>133</v>
      </c>
      <c r="F67" s="107" t="s">
        <v>134</v>
      </c>
      <c r="G67" s="105" t="s">
        <v>135</v>
      </c>
    </row>
    <row r="68" spans="1:7" x14ac:dyDescent="0.25">
      <c r="A68" s="82" t="s">
        <v>136</v>
      </c>
      <c r="B68" s="82">
        <v>88316</v>
      </c>
      <c r="C68" s="83" t="s">
        <v>137</v>
      </c>
      <c r="D68" s="101">
        <v>0.56609999999999994</v>
      </c>
      <c r="E68" s="84" t="s">
        <v>22</v>
      </c>
      <c r="F68" s="86">
        <v>16.43</v>
      </c>
      <c r="G68" s="84">
        <v>9.3010229999999989</v>
      </c>
    </row>
    <row r="69" spans="1:7" x14ac:dyDescent="0.25">
      <c r="A69" s="82" t="s">
        <v>136</v>
      </c>
      <c r="B69" s="82">
        <v>88323</v>
      </c>
      <c r="C69" s="83" t="s">
        <v>193</v>
      </c>
      <c r="D69" s="101">
        <v>0.28820000000000001</v>
      </c>
      <c r="E69" s="84" t="s">
        <v>22</v>
      </c>
      <c r="F69" s="86">
        <v>22.82</v>
      </c>
      <c r="G69" s="84">
        <v>6.5767240000000005</v>
      </c>
    </row>
    <row r="70" spans="1:7" ht="38.25" x14ac:dyDescent="0.25">
      <c r="A70" s="82" t="s">
        <v>136</v>
      </c>
      <c r="B70" s="82">
        <v>92716</v>
      </c>
      <c r="C70" s="83" t="s">
        <v>194</v>
      </c>
      <c r="D70" s="101">
        <v>0.18459999999999999</v>
      </c>
      <c r="E70" s="84" t="s">
        <v>195</v>
      </c>
      <c r="F70" s="86">
        <v>20.96</v>
      </c>
      <c r="G70" s="84">
        <v>3.8692159999999998</v>
      </c>
    </row>
    <row r="71" spans="1:7" ht="38.25" x14ac:dyDescent="0.25">
      <c r="A71" s="82" t="s">
        <v>136</v>
      </c>
      <c r="B71" s="82">
        <v>92717</v>
      </c>
      <c r="C71" s="83" t="s">
        <v>196</v>
      </c>
      <c r="D71" s="101">
        <v>0.4506</v>
      </c>
      <c r="E71" s="84" t="s">
        <v>197</v>
      </c>
      <c r="F71" s="86">
        <v>0.21</v>
      </c>
      <c r="G71" s="84">
        <v>9.4626000000000002E-2</v>
      </c>
    </row>
    <row r="72" spans="1:7" x14ac:dyDescent="0.25">
      <c r="A72" s="82" t="s">
        <v>116</v>
      </c>
      <c r="B72" s="82"/>
      <c r="C72" s="108" t="s">
        <v>59</v>
      </c>
      <c r="D72" s="101">
        <v>0</v>
      </c>
      <c r="E72" s="84" t="s">
        <v>117</v>
      </c>
      <c r="F72" s="85">
        <v>0</v>
      </c>
      <c r="G72" s="84" t="s">
        <v>17</v>
      </c>
    </row>
    <row r="73" spans="1:7" ht="38.25" x14ac:dyDescent="0.25">
      <c r="A73" s="102" t="s">
        <v>118</v>
      </c>
      <c r="B73" s="102" t="s">
        <v>119</v>
      </c>
      <c r="C73" s="103" t="s">
        <v>120</v>
      </c>
      <c r="D73" s="104" t="s">
        <v>121</v>
      </c>
      <c r="E73" s="105" t="s">
        <v>122</v>
      </c>
      <c r="F73" s="106" t="s">
        <v>123</v>
      </c>
      <c r="G73" s="105" t="s">
        <v>124</v>
      </c>
    </row>
    <row r="74" spans="1:7" ht="63.75" x14ac:dyDescent="0.25">
      <c r="A74" s="82" t="s">
        <v>198</v>
      </c>
      <c r="B74" s="82" t="s">
        <v>60</v>
      </c>
      <c r="C74" s="83" t="s">
        <v>62</v>
      </c>
      <c r="D74" s="101" t="s">
        <v>140</v>
      </c>
      <c r="E74" s="84" t="s">
        <v>128</v>
      </c>
      <c r="F74" s="86">
        <v>0</v>
      </c>
      <c r="G74" s="84">
        <v>35.328991498759308</v>
      </c>
    </row>
    <row r="75" spans="1:7" ht="25.5" x14ac:dyDescent="0.25">
      <c r="A75" s="102" t="s">
        <v>129</v>
      </c>
      <c r="B75" s="102" t="s">
        <v>130</v>
      </c>
      <c r="C75" s="103" t="s">
        <v>131</v>
      </c>
      <c r="D75" s="104" t="s">
        <v>132</v>
      </c>
      <c r="E75" s="105" t="s">
        <v>133</v>
      </c>
      <c r="F75" s="107" t="s">
        <v>134</v>
      </c>
      <c r="G75" s="105" t="s">
        <v>135</v>
      </c>
    </row>
    <row r="76" spans="1:7" ht="38.25" x14ac:dyDescent="0.25">
      <c r="A76" s="82" t="s">
        <v>169</v>
      </c>
      <c r="B76" s="82">
        <v>4481</v>
      </c>
      <c r="C76" s="83" t="s">
        <v>199</v>
      </c>
      <c r="D76" s="101">
        <v>0.24565756823821339</v>
      </c>
      <c r="E76" s="84" t="s">
        <v>187</v>
      </c>
      <c r="F76" s="86">
        <v>42.93</v>
      </c>
      <c r="G76" s="84">
        <v>10.5460794044665</v>
      </c>
    </row>
    <row r="77" spans="1:7" ht="38.25" x14ac:dyDescent="0.25">
      <c r="A77" s="82" t="s">
        <v>169</v>
      </c>
      <c r="B77" s="82">
        <v>4400</v>
      </c>
      <c r="C77" s="83" t="s">
        <v>200</v>
      </c>
      <c r="D77" s="101">
        <v>1.1367866004962781</v>
      </c>
      <c r="E77" s="84" t="s">
        <v>187</v>
      </c>
      <c r="F77" s="86">
        <v>16.71</v>
      </c>
      <c r="G77" s="84">
        <v>18.995704094292808</v>
      </c>
    </row>
    <row r="78" spans="1:7" ht="25.5" x14ac:dyDescent="0.25">
      <c r="A78" s="82" t="s">
        <v>169</v>
      </c>
      <c r="B78" s="82">
        <v>39027</v>
      </c>
      <c r="C78" s="83" t="s">
        <v>201</v>
      </c>
      <c r="D78" s="101">
        <v>0.05</v>
      </c>
      <c r="E78" s="84" t="s">
        <v>173</v>
      </c>
      <c r="F78" s="86">
        <v>25.41</v>
      </c>
      <c r="G78" s="84">
        <v>1.2705000000000002</v>
      </c>
    </row>
    <row r="79" spans="1:7" ht="25.5" x14ac:dyDescent="0.25">
      <c r="A79" s="82" t="s">
        <v>169</v>
      </c>
      <c r="B79" s="82">
        <v>40568</v>
      </c>
      <c r="C79" s="83" t="s">
        <v>202</v>
      </c>
      <c r="D79" s="101">
        <v>0.03</v>
      </c>
      <c r="E79" s="84" t="s">
        <v>173</v>
      </c>
      <c r="F79" s="86">
        <v>25.62</v>
      </c>
      <c r="G79" s="84">
        <v>0.76859999999999995</v>
      </c>
    </row>
    <row r="80" spans="1:7" ht="25.5" x14ac:dyDescent="0.25">
      <c r="A80" s="82" t="s">
        <v>174</v>
      </c>
      <c r="B80" s="82">
        <v>88239</v>
      </c>
      <c r="C80" s="83" t="s">
        <v>203</v>
      </c>
      <c r="D80" s="101">
        <v>6.5000000000000002E-2</v>
      </c>
      <c r="E80" s="84" t="s">
        <v>22</v>
      </c>
      <c r="F80" s="86">
        <v>16.899999999999999</v>
      </c>
      <c r="G80" s="84">
        <v>1.0985</v>
      </c>
    </row>
    <row r="81" spans="1:7" ht="25.5" x14ac:dyDescent="0.25">
      <c r="A81" s="82" t="s">
        <v>174</v>
      </c>
      <c r="B81" s="82">
        <v>88262</v>
      </c>
      <c r="C81" s="83" t="s">
        <v>181</v>
      </c>
      <c r="D81" s="101">
        <v>0.11799999999999999</v>
      </c>
      <c r="E81" s="84" t="s">
        <v>22</v>
      </c>
      <c r="F81" s="86">
        <v>19.98</v>
      </c>
      <c r="G81" s="84">
        <v>2.35764</v>
      </c>
    </row>
    <row r="82" spans="1:7" ht="38.25" x14ac:dyDescent="0.25">
      <c r="A82" s="82" t="s">
        <v>174</v>
      </c>
      <c r="B82" s="82">
        <v>93281</v>
      </c>
      <c r="C82" s="83" t="s">
        <v>204</v>
      </c>
      <c r="D82" s="101">
        <v>4.5999999999999999E-3</v>
      </c>
      <c r="E82" s="84" t="s">
        <v>195</v>
      </c>
      <c r="F82" s="86">
        <v>27.2</v>
      </c>
      <c r="G82" s="84">
        <v>0.12511999999999998</v>
      </c>
    </row>
    <row r="83" spans="1:7" ht="38.25" x14ac:dyDescent="0.25">
      <c r="A83" s="82" t="s">
        <v>174</v>
      </c>
      <c r="B83" s="82">
        <v>93282</v>
      </c>
      <c r="C83" s="83" t="s">
        <v>205</v>
      </c>
      <c r="D83" s="101">
        <v>6.4000000000000003E-3</v>
      </c>
      <c r="E83" s="84" t="s">
        <v>197</v>
      </c>
      <c r="F83" s="86">
        <v>26.07</v>
      </c>
      <c r="G83" s="84">
        <v>0.166848</v>
      </c>
    </row>
    <row r="84" spans="1:7" x14ac:dyDescent="0.25">
      <c r="A84" s="87" t="s">
        <v>206</v>
      </c>
      <c r="B84" s="87"/>
      <c r="C84" s="87"/>
      <c r="D84" s="88"/>
      <c r="E84" s="89"/>
      <c r="F84" s="89"/>
      <c r="G84" s="89"/>
    </row>
    <row r="85" spans="1:7" x14ac:dyDescent="0.25">
      <c r="A85" s="87"/>
      <c r="B85" s="87"/>
      <c r="C85" s="87"/>
      <c r="D85" s="88"/>
      <c r="E85" s="90"/>
      <c r="F85" s="90"/>
      <c r="G85" s="90"/>
    </row>
    <row r="86" spans="1:7" x14ac:dyDescent="0.25">
      <c r="A86" s="87"/>
      <c r="B86" s="87"/>
      <c r="C86" s="87"/>
      <c r="D86" s="88"/>
      <c r="E86" s="90"/>
      <c r="F86" s="90"/>
      <c r="G86" s="90"/>
    </row>
    <row r="87" spans="1:7" x14ac:dyDescent="0.25">
      <c r="A87" s="87"/>
      <c r="B87" s="87"/>
      <c r="C87" s="87"/>
      <c r="D87" s="88"/>
      <c r="E87" s="90"/>
      <c r="F87" s="90"/>
      <c r="G87" s="90"/>
    </row>
  </sheetData>
  <mergeCells count="1">
    <mergeCell ref="A84:D87"/>
  </mergeCells>
  <conditionalFormatting sqref="B4">
    <cfRule type="cellIs" dxfId="462" priority="184" operator="equal">
      <formula>"Planilha OrçaNote - © ConstruNote 2021"</formula>
    </cfRule>
  </conditionalFormatting>
  <conditionalFormatting sqref="A5:G7 A8:E9 G8:G9">
    <cfRule type="expression" dxfId="461" priority="172">
      <formula>IF($E5="Categoria:",TRUE,FALSE)</formula>
    </cfRule>
    <cfRule type="expression" dxfId="460" priority="181">
      <formula>IF($G5="Descrição do serviço",TRUE,FALSE)</formula>
    </cfRule>
    <cfRule type="expression" dxfId="459" priority="182">
      <formula>$G5="insumos"</formula>
    </cfRule>
  </conditionalFormatting>
  <conditionalFormatting sqref="E5:G7 E8:E9 G8:G9">
    <cfRule type="expression" dxfId="458" priority="180">
      <formula>IF($G5="",TRUE,FALSE)</formula>
    </cfRule>
  </conditionalFormatting>
  <conditionalFormatting sqref="C5:C9">
    <cfRule type="expression" dxfId="457" priority="171">
      <formula>IF($E5="Categoria:",TRUE,FALSE)</formula>
    </cfRule>
    <cfRule type="expression" dxfId="456" priority="178">
      <formula>IF(C4="Descrição do serviço",TRUE,FALSE)</formula>
    </cfRule>
  </conditionalFormatting>
  <conditionalFormatting sqref="A5:A9">
    <cfRule type="cellIs" dxfId="455" priority="177" operator="equal">
      <formula>"Categoria:"</formula>
    </cfRule>
  </conditionalFormatting>
  <conditionalFormatting sqref="B5:B9">
    <cfRule type="expression" dxfId="454" priority="175">
      <formula>IF(AND(COUNTIF($F$4:$F5,$F5)&gt;1,$F4="Código PRÓPRIO do serviço"),TRUE,FALSE)</formula>
    </cfRule>
  </conditionalFormatting>
  <conditionalFormatting sqref="C5:C9">
    <cfRule type="expression" dxfId="453" priority="176">
      <formula>IF(AND(COUNTIF($G$4:$G5,$G5)&gt;1,$G4="Descrição do serviço"),TRUE,FALSE)</formula>
    </cfRule>
  </conditionalFormatting>
  <conditionalFormatting sqref="G5:G9">
    <cfRule type="cellIs" dxfId="452" priority="173" operator="equal">
      <formula>0</formula>
    </cfRule>
    <cfRule type="cellIs" dxfId="451" priority="174" operator="equal">
      <formula>"?"</formula>
    </cfRule>
    <cfRule type="expression" dxfId="450" priority="179" stopIfTrue="1">
      <formula>IF($K4="Custo Total",TRUE,FALSE)</formula>
    </cfRule>
  </conditionalFormatting>
  <conditionalFormatting sqref="G5:G9">
    <cfRule type="cellIs" dxfId="449" priority="183" operator="equal">
      <formula>"?"</formula>
    </cfRule>
  </conditionalFormatting>
  <conditionalFormatting sqref="F8:F9 F14:F17 F22:F24 F29 F34 F39:F41 F46:F49 F54:F63 F68:F71 F76:F83">
    <cfRule type="expression" dxfId="448" priority="167">
      <formula>IF($E8="Categoria:",TRUE,FALSE)</formula>
    </cfRule>
    <cfRule type="expression" dxfId="447" priority="169">
      <formula>IF($G8="Descrição do serviço",TRUE,FALSE)</formula>
    </cfRule>
    <cfRule type="expression" dxfId="446" priority="170">
      <formula>$G8="insumos"</formula>
    </cfRule>
  </conditionalFormatting>
  <conditionalFormatting sqref="F8:F9 F14:F17 F22:F24 F29 F34 F39:F41 F46:F49 F54:F63 F68:F71 F76:F83">
    <cfRule type="expression" dxfId="445" priority="168">
      <formula>IF($G8="",TRUE,FALSE)</formula>
    </cfRule>
  </conditionalFormatting>
  <conditionalFormatting sqref="A14:E17 G14:G17 G22:G24 A22:E24 A29:E29 G29 G34 A34:E34 A39:E41 G39:G41 G46:G49 A46:E49 A54:E63 G54:G63 G68:G71 A68:E71 A76:E83 G76:G83">
    <cfRule type="expression" dxfId="444" priority="155">
      <formula>IF($E14="Categoria:",TRUE,FALSE)</formula>
    </cfRule>
    <cfRule type="expression" dxfId="443" priority="164">
      <formula>IF($G14="Descrição do serviço",TRUE,FALSE)</formula>
    </cfRule>
    <cfRule type="expression" dxfId="442" priority="165">
      <formula>$G14="insumos"</formula>
    </cfRule>
  </conditionalFormatting>
  <conditionalFormatting sqref="E14:E17 G14:G17 G22:G24 E22:E24 E29 G29 G34 E34 E39:E41 G39:G41 G46:G49 E46:E49 E54:E63 G54:G63 G68:G71 E68:E71 E76:E83 G76:G83">
    <cfRule type="expression" dxfId="441" priority="163">
      <formula>IF($G14="",TRUE,FALSE)</formula>
    </cfRule>
  </conditionalFormatting>
  <conditionalFormatting sqref="C14:C17 C22:C24 C29 C34 C39:C41 C46:C49 C54:C63 C68:C71 C76:C83">
    <cfRule type="expression" dxfId="440" priority="154">
      <formula>IF($E14="Categoria:",TRUE,FALSE)</formula>
    </cfRule>
    <cfRule type="expression" dxfId="439" priority="161">
      <formula>IF(C13="Descrição do serviço",TRUE,FALSE)</formula>
    </cfRule>
  </conditionalFormatting>
  <conditionalFormatting sqref="A14:A17 A22:A24 A29 A34 A39:A41 A46:A49 A54:A63 A68:A71 A76:A83">
    <cfRule type="cellIs" dxfId="438" priority="160" operator="equal">
      <formula>"Categoria:"</formula>
    </cfRule>
  </conditionalFormatting>
  <conditionalFormatting sqref="B14:B17 B22:B24 B29 B34 B39:B41 B46:B49 B54:B63 B68:B71 B76:B83">
    <cfRule type="expression" dxfId="437" priority="158">
      <formula>IF(AND(COUNTIF($F$4:$F14,$F14)&gt;1,$F13="Código PRÓPRIO do serviço"),TRUE,FALSE)</formula>
    </cfRule>
  </conditionalFormatting>
  <conditionalFormatting sqref="C14:C17 C22:C24 C29 C34 C39:C41 C46:C49 C54:C63 C68:C71 C76:C83">
    <cfRule type="expression" dxfId="436" priority="159">
      <formula>IF(AND(COUNTIF($G$4:$G14,$G14)&gt;1,$G13="Descrição do serviço"),TRUE,FALSE)</formula>
    </cfRule>
  </conditionalFormatting>
  <conditionalFormatting sqref="G14:G17 G22:G24 G29 G34 G39:G41 G46:G49 G54:G63 G68:G71 G76:G83">
    <cfRule type="cellIs" dxfId="435" priority="156" operator="equal">
      <formula>0</formula>
    </cfRule>
    <cfRule type="cellIs" dxfId="434" priority="157" operator="equal">
      <formula>"?"</formula>
    </cfRule>
    <cfRule type="expression" dxfId="433" priority="162" stopIfTrue="1">
      <formula>IF($K13="Custo Total",TRUE,FALSE)</formula>
    </cfRule>
  </conditionalFormatting>
  <conditionalFormatting sqref="G14:G17 G22:G24 G29 G34 G39:G41 G46:G49 G54:G63 G68:G71 G76:G83">
    <cfRule type="cellIs" dxfId="432" priority="166" operator="equal">
      <formula>"?"</formula>
    </cfRule>
  </conditionalFormatting>
  <conditionalFormatting sqref="A10:G12 A13:E13 G13">
    <cfRule type="expression" dxfId="431" priority="142">
      <formula>IF($E10="Categoria:",TRUE,FALSE)</formula>
    </cfRule>
    <cfRule type="expression" dxfId="430" priority="151">
      <formula>IF($G10="Descrição do serviço",TRUE,FALSE)</formula>
    </cfRule>
    <cfRule type="expression" dxfId="429" priority="152">
      <formula>$G10="insumos"</formula>
    </cfRule>
  </conditionalFormatting>
  <conditionalFormatting sqref="E10:G12 E13 G13">
    <cfRule type="expression" dxfId="428" priority="150">
      <formula>IF($G10="",TRUE,FALSE)</formula>
    </cfRule>
  </conditionalFormatting>
  <conditionalFormatting sqref="C10:C13">
    <cfRule type="expression" dxfId="427" priority="141">
      <formula>IF($E10="Categoria:",TRUE,FALSE)</formula>
    </cfRule>
    <cfRule type="expression" dxfId="426" priority="148">
      <formula>IF(C9="Descrição do serviço",TRUE,FALSE)</formula>
    </cfRule>
  </conditionalFormatting>
  <conditionalFormatting sqref="A10:A13">
    <cfRule type="cellIs" dxfId="425" priority="147" operator="equal">
      <formula>"Categoria:"</formula>
    </cfRule>
  </conditionalFormatting>
  <conditionalFormatting sqref="B10:B13">
    <cfRule type="expression" dxfId="424" priority="145">
      <formula>IF(AND(COUNTIF($F$4:$F10,$F10)&gt;1,$F9="Código PRÓPRIO do serviço"),TRUE,FALSE)</formula>
    </cfRule>
  </conditionalFormatting>
  <conditionalFormatting sqref="C10:C13">
    <cfRule type="expression" dxfId="423" priority="146">
      <formula>IF(AND(COUNTIF($G$4:$G10,$G10)&gt;1,$G9="Descrição do serviço"),TRUE,FALSE)</formula>
    </cfRule>
  </conditionalFormatting>
  <conditionalFormatting sqref="G10:G13">
    <cfRule type="cellIs" dxfId="422" priority="143" operator="equal">
      <formula>0</formula>
    </cfRule>
    <cfRule type="cellIs" dxfId="421" priority="144" operator="equal">
      <formula>"?"</formula>
    </cfRule>
    <cfRule type="expression" dxfId="420" priority="149" stopIfTrue="1">
      <formula>IF($K9="Custo Total",TRUE,FALSE)</formula>
    </cfRule>
  </conditionalFormatting>
  <conditionalFormatting sqref="G10:G13">
    <cfRule type="cellIs" dxfId="419" priority="153" operator="equal">
      <formula>"?"</formula>
    </cfRule>
  </conditionalFormatting>
  <conditionalFormatting sqref="F13">
    <cfRule type="expression" dxfId="418" priority="137">
      <formula>IF($E13="Categoria:",TRUE,FALSE)</formula>
    </cfRule>
    <cfRule type="expression" dxfId="417" priority="139">
      <formula>IF($G13="Descrição do serviço",TRUE,FALSE)</formula>
    </cfRule>
    <cfRule type="expression" dxfId="416" priority="140">
      <formula>$G13="insumos"</formula>
    </cfRule>
  </conditionalFormatting>
  <conditionalFormatting sqref="F13">
    <cfRule type="expression" dxfId="415" priority="138">
      <formula>IF($G13="",TRUE,FALSE)</formula>
    </cfRule>
  </conditionalFormatting>
  <conditionalFormatting sqref="A18:G20 A21:E21 G21">
    <cfRule type="expression" dxfId="414" priority="125">
      <formula>IF($E18="Categoria:",TRUE,FALSE)</formula>
    </cfRule>
    <cfRule type="expression" dxfId="413" priority="134">
      <formula>IF($G18="Descrição do serviço",TRUE,FALSE)</formula>
    </cfRule>
    <cfRule type="expression" dxfId="412" priority="135">
      <formula>$G18="insumos"</formula>
    </cfRule>
  </conditionalFormatting>
  <conditionalFormatting sqref="E18:G20 E21 G21">
    <cfRule type="expression" dxfId="411" priority="133">
      <formula>IF($G18="",TRUE,FALSE)</formula>
    </cfRule>
  </conditionalFormatting>
  <conditionalFormatting sqref="C18:C21">
    <cfRule type="expression" dxfId="410" priority="124">
      <formula>IF($E18="Categoria:",TRUE,FALSE)</formula>
    </cfRule>
    <cfRule type="expression" dxfId="409" priority="131">
      <formula>IF(C17="Descrição do serviço",TRUE,FALSE)</formula>
    </cfRule>
  </conditionalFormatting>
  <conditionalFormatting sqref="A18:A21">
    <cfRule type="cellIs" dxfId="408" priority="130" operator="equal">
      <formula>"Categoria:"</formula>
    </cfRule>
  </conditionalFormatting>
  <conditionalFormatting sqref="B18:B21">
    <cfRule type="expression" dxfId="407" priority="128">
      <formula>IF(AND(COUNTIF($F$4:$F18,$F18)&gt;1,$F17="Código PRÓPRIO do serviço"),TRUE,FALSE)</formula>
    </cfRule>
  </conditionalFormatting>
  <conditionalFormatting sqref="C18:C21">
    <cfRule type="expression" dxfId="406" priority="129">
      <formula>IF(AND(COUNTIF($G$4:$G18,$G18)&gt;1,$G17="Descrição do serviço"),TRUE,FALSE)</formula>
    </cfRule>
  </conditionalFormatting>
  <conditionalFormatting sqref="G18:G21">
    <cfRule type="cellIs" dxfId="405" priority="126" operator="equal">
      <formula>0</formula>
    </cfRule>
    <cfRule type="cellIs" dxfId="404" priority="127" operator="equal">
      <formula>"?"</formula>
    </cfRule>
    <cfRule type="expression" dxfId="403" priority="132" stopIfTrue="1">
      <formula>IF($K17="Custo Total",TRUE,FALSE)</formula>
    </cfRule>
  </conditionalFormatting>
  <conditionalFormatting sqref="G18:G21">
    <cfRule type="cellIs" dxfId="402" priority="136" operator="equal">
      <formula>"?"</formula>
    </cfRule>
  </conditionalFormatting>
  <conditionalFormatting sqref="F21">
    <cfRule type="expression" dxfId="401" priority="120">
      <formula>IF($E21="Categoria:",TRUE,FALSE)</formula>
    </cfRule>
    <cfRule type="expression" dxfId="400" priority="122">
      <formula>IF($G21="Descrição do serviço",TRUE,FALSE)</formula>
    </cfRule>
    <cfRule type="expression" dxfId="399" priority="123">
      <formula>$G21="insumos"</formula>
    </cfRule>
  </conditionalFormatting>
  <conditionalFormatting sqref="F21">
    <cfRule type="expression" dxfId="398" priority="121">
      <formula>IF($G21="",TRUE,FALSE)</formula>
    </cfRule>
  </conditionalFormatting>
  <conditionalFormatting sqref="A25:G27 A28:E28 G28">
    <cfRule type="expression" dxfId="397" priority="108">
      <formula>IF($E25="Categoria:",TRUE,FALSE)</formula>
    </cfRule>
    <cfRule type="expression" dxfId="396" priority="117">
      <formula>IF($G25="Descrição do serviço",TRUE,FALSE)</formula>
    </cfRule>
    <cfRule type="expression" dxfId="395" priority="118">
      <formula>$G25="insumos"</formula>
    </cfRule>
  </conditionalFormatting>
  <conditionalFormatting sqref="E25:G27 E28 G28">
    <cfRule type="expression" dxfId="394" priority="116">
      <formula>IF($G25="",TRUE,FALSE)</formula>
    </cfRule>
  </conditionalFormatting>
  <conditionalFormatting sqref="C25:C28">
    <cfRule type="expression" dxfId="393" priority="107">
      <formula>IF($E25="Categoria:",TRUE,FALSE)</formula>
    </cfRule>
    <cfRule type="expression" dxfId="392" priority="114">
      <formula>IF(C24="Descrição do serviço",TRUE,FALSE)</formula>
    </cfRule>
  </conditionalFormatting>
  <conditionalFormatting sqref="A25:A28">
    <cfRule type="cellIs" dxfId="391" priority="113" operator="equal">
      <formula>"Categoria:"</formula>
    </cfRule>
  </conditionalFormatting>
  <conditionalFormatting sqref="B25:B28">
    <cfRule type="expression" dxfId="390" priority="111">
      <formula>IF(AND(COUNTIF($F$4:$F25,$F25)&gt;1,$F24="Código PRÓPRIO do serviço"),TRUE,FALSE)</formula>
    </cfRule>
  </conditionalFormatting>
  <conditionalFormatting sqref="C25:C28">
    <cfRule type="expression" dxfId="389" priority="112">
      <formula>IF(AND(COUNTIF($G$4:$G25,$G25)&gt;1,$G24="Descrição do serviço"),TRUE,FALSE)</formula>
    </cfRule>
  </conditionalFormatting>
  <conditionalFormatting sqref="G25:G28">
    <cfRule type="cellIs" dxfId="388" priority="109" operator="equal">
      <formula>0</formula>
    </cfRule>
    <cfRule type="cellIs" dxfId="387" priority="110" operator="equal">
      <formula>"?"</formula>
    </cfRule>
    <cfRule type="expression" dxfId="386" priority="115" stopIfTrue="1">
      <formula>IF($K24="Custo Total",TRUE,FALSE)</formula>
    </cfRule>
  </conditionalFormatting>
  <conditionalFormatting sqref="G25:G28">
    <cfRule type="cellIs" dxfId="385" priority="119" operator="equal">
      <formula>"?"</formula>
    </cfRule>
  </conditionalFormatting>
  <conditionalFormatting sqref="F28">
    <cfRule type="expression" dxfId="384" priority="103">
      <formula>IF($E28="Categoria:",TRUE,FALSE)</formula>
    </cfRule>
    <cfRule type="expression" dxfId="383" priority="105">
      <formula>IF($G28="Descrição do serviço",TRUE,FALSE)</formula>
    </cfRule>
    <cfRule type="expression" dxfId="382" priority="106">
      <formula>$G28="insumos"</formula>
    </cfRule>
  </conditionalFormatting>
  <conditionalFormatting sqref="F28">
    <cfRule type="expression" dxfId="381" priority="104">
      <formula>IF($G28="",TRUE,FALSE)</formula>
    </cfRule>
  </conditionalFormatting>
  <conditionalFormatting sqref="A30:G32 A33:E33 G33">
    <cfRule type="expression" dxfId="380" priority="91">
      <formula>IF($E30="Categoria:",TRUE,FALSE)</formula>
    </cfRule>
    <cfRule type="expression" dxfId="379" priority="100">
      <formula>IF($G30="Descrição do serviço",TRUE,FALSE)</formula>
    </cfRule>
    <cfRule type="expression" dxfId="378" priority="101">
      <formula>$G30="insumos"</formula>
    </cfRule>
  </conditionalFormatting>
  <conditionalFormatting sqref="E30:G32 E33 G33">
    <cfRule type="expression" dxfId="377" priority="99">
      <formula>IF($G30="",TRUE,FALSE)</formula>
    </cfRule>
  </conditionalFormatting>
  <conditionalFormatting sqref="C30:C33">
    <cfRule type="expression" dxfId="376" priority="90">
      <formula>IF($E30="Categoria:",TRUE,FALSE)</formula>
    </cfRule>
    <cfRule type="expression" dxfId="375" priority="97">
      <formula>IF(C29="Descrição do serviço",TRUE,FALSE)</formula>
    </cfRule>
  </conditionalFormatting>
  <conditionalFormatting sqref="A30:A33">
    <cfRule type="cellIs" dxfId="374" priority="96" operator="equal">
      <formula>"Categoria:"</formula>
    </cfRule>
  </conditionalFormatting>
  <conditionalFormatting sqref="B30:B33">
    <cfRule type="expression" dxfId="373" priority="94">
      <formula>IF(AND(COUNTIF($F$4:$F30,$F30)&gt;1,$F29="Código PRÓPRIO do serviço"),TRUE,FALSE)</formula>
    </cfRule>
  </conditionalFormatting>
  <conditionalFormatting sqref="C30:C33">
    <cfRule type="expression" dxfId="372" priority="95">
      <formula>IF(AND(COUNTIF($G$4:$G30,$G30)&gt;1,$G29="Descrição do serviço"),TRUE,FALSE)</formula>
    </cfRule>
  </conditionalFormatting>
  <conditionalFormatting sqref="G30:G33">
    <cfRule type="cellIs" dxfId="371" priority="92" operator="equal">
      <formula>0</formula>
    </cfRule>
    <cfRule type="cellIs" dxfId="370" priority="93" operator="equal">
      <formula>"?"</formula>
    </cfRule>
    <cfRule type="expression" dxfId="369" priority="98" stopIfTrue="1">
      <formula>IF($K29="Custo Total",TRUE,FALSE)</formula>
    </cfRule>
  </conditionalFormatting>
  <conditionalFormatting sqref="G30:G33">
    <cfRule type="cellIs" dxfId="368" priority="102" operator="equal">
      <formula>"?"</formula>
    </cfRule>
  </conditionalFormatting>
  <conditionalFormatting sqref="F33">
    <cfRule type="expression" dxfId="367" priority="86">
      <formula>IF($E33="Categoria:",TRUE,FALSE)</formula>
    </cfRule>
    <cfRule type="expression" dxfId="366" priority="88">
      <formula>IF($G33="Descrição do serviço",TRUE,FALSE)</formula>
    </cfRule>
    <cfRule type="expression" dxfId="365" priority="89">
      <formula>$G33="insumos"</formula>
    </cfRule>
  </conditionalFormatting>
  <conditionalFormatting sqref="F33">
    <cfRule type="expression" dxfId="364" priority="87">
      <formula>IF($G33="",TRUE,FALSE)</formula>
    </cfRule>
  </conditionalFormatting>
  <conditionalFormatting sqref="A35:G37 A38:E38 G38">
    <cfRule type="expression" dxfId="363" priority="74">
      <formula>IF($E35="Categoria:",TRUE,FALSE)</formula>
    </cfRule>
    <cfRule type="expression" dxfId="362" priority="83">
      <formula>IF($G35="Descrição do serviço",TRUE,FALSE)</formula>
    </cfRule>
    <cfRule type="expression" dxfId="361" priority="84">
      <formula>$G35="insumos"</formula>
    </cfRule>
  </conditionalFormatting>
  <conditionalFormatting sqref="E35:G37 E38 G38">
    <cfRule type="expression" dxfId="360" priority="82">
      <formula>IF($G35="",TRUE,FALSE)</formula>
    </cfRule>
  </conditionalFormatting>
  <conditionalFormatting sqref="C35:C38">
    <cfRule type="expression" dxfId="359" priority="73">
      <formula>IF($E35="Categoria:",TRUE,FALSE)</formula>
    </cfRule>
    <cfRule type="expression" dxfId="358" priority="80">
      <formula>IF(C34="Descrição do serviço",TRUE,FALSE)</formula>
    </cfRule>
  </conditionalFormatting>
  <conditionalFormatting sqref="A35:A38">
    <cfRule type="cellIs" dxfId="357" priority="79" operator="equal">
      <formula>"Categoria:"</formula>
    </cfRule>
  </conditionalFormatting>
  <conditionalFormatting sqref="B35:B38">
    <cfRule type="expression" dxfId="356" priority="77">
      <formula>IF(AND(COUNTIF($F$4:$F35,$F35)&gt;1,$F34="Código PRÓPRIO do serviço"),TRUE,FALSE)</formula>
    </cfRule>
  </conditionalFormatting>
  <conditionalFormatting sqref="C35:C38">
    <cfRule type="expression" dxfId="355" priority="78">
      <formula>IF(AND(COUNTIF($G$4:$G35,$G35)&gt;1,$G34="Descrição do serviço"),TRUE,FALSE)</formula>
    </cfRule>
  </conditionalFormatting>
  <conditionalFormatting sqref="G35:G38">
    <cfRule type="cellIs" dxfId="354" priority="75" operator="equal">
      <formula>0</formula>
    </cfRule>
    <cfRule type="cellIs" dxfId="353" priority="76" operator="equal">
      <formula>"?"</formula>
    </cfRule>
    <cfRule type="expression" dxfId="352" priority="81" stopIfTrue="1">
      <formula>IF($K34="Custo Total",TRUE,FALSE)</formula>
    </cfRule>
  </conditionalFormatting>
  <conditionalFormatting sqref="G35:G38">
    <cfRule type="cellIs" dxfId="351" priority="85" operator="equal">
      <formula>"?"</formula>
    </cfRule>
  </conditionalFormatting>
  <conditionalFormatting sqref="F38">
    <cfRule type="expression" dxfId="350" priority="69">
      <formula>IF($E38="Categoria:",TRUE,FALSE)</formula>
    </cfRule>
    <cfRule type="expression" dxfId="349" priority="71">
      <formula>IF($G38="Descrição do serviço",TRUE,FALSE)</formula>
    </cfRule>
    <cfRule type="expression" dxfId="348" priority="72">
      <formula>$G38="insumos"</formula>
    </cfRule>
  </conditionalFormatting>
  <conditionalFormatting sqref="F38">
    <cfRule type="expression" dxfId="347" priority="70">
      <formula>IF($G38="",TRUE,FALSE)</formula>
    </cfRule>
  </conditionalFormatting>
  <conditionalFormatting sqref="A42:G44 A45:E45 G45">
    <cfRule type="expression" dxfId="346" priority="57">
      <formula>IF($E42="Categoria:",TRUE,FALSE)</formula>
    </cfRule>
    <cfRule type="expression" dxfId="345" priority="66">
      <formula>IF($G42="Descrição do serviço",TRUE,FALSE)</formula>
    </cfRule>
    <cfRule type="expression" dxfId="344" priority="67">
      <formula>$G42="insumos"</formula>
    </cfRule>
  </conditionalFormatting>
  <conditionalFormatting sqref="E42:G44 E45 G45">
    <cfRule type="expression" dxfId="343" priority="65">
      <formula>IF($G42="",TRUE,FALSE)</formula>
    </cfRule>
  </conditionalFormatting>
  <conditionalFormatting sqref="C42:C45">
    <cfRule type="expression" dxfId="342" priority="56">
      <formula>IF($E42="Categoria:",TRUE,FALSE)</formula>
    </cfRule>
    <cfRule type="expression" dxfId="341" priority="63">
      <formula>IF(C41="Descrição do serviço",TRUE,FALSE)</formula>
    </cfRule>
  </conditionalFormatting>
  <conditionalFormatting sqref="A42:A45">
    <cfRule type="cellIs" dxfId="340" priority="62" operator="equal">
      <formula>"Categoria:"</formula>
    </cfRule>
  </conditionalFormatting>
  <conditionalFormatting sqref="B42:B45">
    <cfRule type="expression" dxfId="339" priority="60">
      <formula>IF(AND(COUNTIF($F$4:$F42,$F42)&gt;1,$F41="Código PRÓPRIO do serviço"),TRUE,FALSE)</formula>
    </cfRule>
  </conditionalFormatting>
  <conditionalFormatting sqref="C42:C45">
    <cfRule type="expression" dxfId="338" priority="61">
      <formula>IF(AND(COUNTIF($G$4:$G42,$G42)&gt;1,$G41="Descrição do serviço"),TRUE,FALSE)</formula>
    </cfRule>
  </conditionalFormatting>
  <conditionalFormatting sqref="G42:G45">
    <cfRule type="cellIs" dxfId="337" priority="58" operator="equal">
      <formula>0</formula>
    </cfRule>
    <cfRule type="cellIs" dxfId="336" priority="59" operator="equal">
      <formula>"?"</formula>
    </cfRule>
    <cfRule type="expression" dxfId="335" priority="64" stopIfTrue="1">
      <formula>IF($K41="Custo Total",TRUE,FALSE)</formula>
    </cfRule>
  </conditionalFormatting>
  <conditionalFormatting sqref="G42:G45">
    <cfRule type="cellIs" dxfId="334" priority="68" operator="equal">
      <formula>"?"</formula>
    </cfRule>
  </conditionalFormatting>
  <conditionalFormatting sqref="F45">
    <cfRule type="expression" dxfId="333" priority="52">
      <formula>IF($E45="Categoria:",TRUE,FALSE)</formula>
    </cfRule>
    <cfRule type="expression" dxfId="332" priority="54">
      <formula>IF($G45="Descrição do serviço",TRUE,FALSE)</formula>
    </cfRule>
    <cfRule type="expression" dxfId="331" priority="55">
      <formula>$G45="insumos"</formula>
    </cfRule>
  </conditionalFormatting>
  <conditionalFormatting sqref="F45">
    <cfRule type="expression" dxfId="330" priority="53">
      <formula>IF($G45="",TRUE,FALSE)</formula>
    </cfRule>
  </conditionalFormatting>
  <conditionalFormatting sqref="A50:G52 A53:E53 G53">
    <cfRule type="expression" dxfId="329" priority="40">
      <formula>IF($E50="Categoria:",TRUE,FALSE)</formula>
    </cfRule>
    <cfRule type="expression" dxfId="328" priority="49">
      <formula>IF($G50="Descrição do serviço",TRUE,FALSE)</formula>
    </cfRule>
    <cfRule type="expression" dxfId="327" priority="50">
      <formula>$G50="insumos"</formula>
    </cfRule>
  </conditionalFormatting>
  <conditionalFormatting sqref="E50:G52 E53 G53">
    <cfRule type="expression" dxfId="326" priority="48">
      <formula>IF($G50="",TRUE,FALSE)</formula>
    </cfRule>
  </conditionalFormatting>
  <conditionalFormatting sqref="C50:C53">
    <cfRule type="expression" dxfId="325" priority="39">
      <formula>IF($E50="Categoria:",TRUE,FALSE)</formula>
    </cfRule>
    <cfRule type="expression" dxfId="324" priority="46">
      <formula>IF(C49="Descrição do serviço",TRUE,FALSE)</formula>
    </cfRule>
  </conditionalFormatting>
  <conditionalFormatting sqref="A50:A53">
    <cfRule type="cellIs" dxfId="323" priority="45" operator="equal">
      <formula>"Categoria:"</formula>
    </cfRule>
  </conditionalFormatting>
  <conditionalFormatting sqref="B50:B53">
    <cfRule type="expression" dxfId="322" priority="43">
      <formula>IF(AND(COUNTIF($F$4:$F50,$F50)&gt;1,$F49="Código PRÓPRIO do serviço"),TRUE,FALSE)</formula>
    </cfRule>
  </conditionalFormatting>
  <conditionalFormatting sqref="C50:C53">
    <cfRule type="expression" dxfId="321" priority="44">
      <formula>IF(AND(COUNTIF($G$4:$G50,$G50)&gt;1,$G49="Descrição do serviço"),TRUE,FALSE)</formula>
    </cfRule>
  </conditionalFormatting>
  <conditionalFormatting sqref="G50:G53">
    <cfRule type="cellIs" dxfId="320" priority="41" operator="equal">
      <formula>0</formula>
    </cfRule>
    <cfRule type="cellIs" dxfId="319" priority="42" operator="equal">
      <formula>"?"</formula>
    </cfRule>
    <cfRule type="expression" dxfId="318" priority="47" stopIfTrue="1">
      <formula>IF($K49="Custo Total",TRUE,FALSE)</formula>
    </cfRule>
  </conditionalFormatting>
  <conditionalFormatting sqref="G50:G53">
    <cfRule type="cellIs" dxfId="317" priority="51" operator="equal">
      <formula>"?"</formula>
    </cfRule>
  </conditionalFormatting>
  <conditionalFormatting sqref="F53">
    <cfRule type="expression" dxfId="316" priority="35">
      <formula>IF($E53="Categoria:",TRUE,FALSE)</formula>
    </cfRule>
    <cfRule type="expression" dxfId="315" priority="37">
      <formula>IF($G53="Descrição do serviço",TRUE,FALSE)</formula>
    </cfRule>
    <cfRule type="expression" dxfId="314" priority="38">
      <formula>$G53="insumos"</formula>
    </cfRule>
  </conditionalFormatting>
  <conditionalFormatting sqref="F53">
    <cfRule type="expression" dxfId="313" priority="36">
      <formula>IF($G53="",TRUE,FALSE)</formula>
    </cfRule>
  </conditionalFormatting>
  <conditionalFormatting sqref="A64:G66 A67:E67 G67">
    <cfRule type="expression" dxfId="312" priority="23">
      <formula>IF($E64="Categoria:",TRUE,FALSE)</formula>
    </cfRule>
    <cfRule type="expression" dxfId="311" priority="32">
      <formula>IF($G64="Descrição do serviço",TRUE,FALSE)</formula>
    </cfRule>
    <cfRule type="expression" dxfId="310" priority="33">
      <formula>$G64="insumos"</formula>
    </cfRule>
  </conditionalFormatting>
  <conditionalFormatting sqref="E64:G66 E67 G67">
    <cfRule type="expression" dxfId="309" priority="31">
      <formula>IF($G64="",TRUE,FALSE)</formula>
    </cfRule>
  </conditionalFormatting>
  <conditionalFormatting sqref="C64:C67">
    <cfRule type="expression" dxfId="308" priority="22">
      <formula>IF($E64="Categoria:",TRUE,FALSE)</formula>
    </cfRule>
    <cfRule type="expression" dxfId="307" priority="29">
      <formula>IF(C63="Descrição do serviço",TRUE,FALSE)</formula>
    </cfRule>
  </conditionalFormatting>
  <conditionalFormatting sqref="A64:A67">
    <cfRule type="cellIs" dxfId="306" priority="28" operator="equal">
      <formula>"Categoria:"</formula>
    </cfRule>
  </conditionalFormatting>
  <conditionalFormatting sqref="B64:B67">
    <cfRule type="expression" dxfId="305" priority="26">
      <formula>IF(AND(COUNTIF($F$4:$F64,$F64)&gt;1,$F63="Código PRÓPRIO do serviço"),TRUE,FALSE)</formula>
    </cfRule>
  </conditionalFormatting>
  <conditionalFormatting sqref="C64:C67">
    <cfRule type="expression" dxfId="304" priority="27">
      <formula>IF(AND(COUNTIF($G$4:$G64,$G64)&gt;1,$G63="Descrição do serviço"),TRUE,FALSE)</formula>
    </cfRule>
  </conditionalFormatting>
  <conditionalFormatting sqref="G64:G67">
    <cfRule type="cellIs" dxfId="303" priority="24" operator="equal">
      <formula>0</formula>
    </cfRule>
    <cfRule type="cellIs" dxfId="302" priority="25" operator="equal">
      <formula>"?"</formula>
    </cfRule>
    <cfRule type="expression" dxfId="301" priority="30" stopIfTrue="1">
      <formula>IF($K63="Custo Total",TRUE,FALSE)</formula>
    </cfRule>
  </conditionalFormatting>
  <conditionalFormatting sqref="G64:G67">
    <cfRule type="cellIs" dxfId="300" priority="34" operator="equal">
      <formula>"?"</formula>
    </cfRule>
  </conditionalFormatting>
  <conditionalFormatting sqref="F67">
    <cfRule type="expression" dxfId="299" priority="18">
      <formula>IF($E67="Categoria:",TRUE,FALSE)</formula>
    </cfRule>
    <cfRule type="expression" dxfId="298" priority="20">
      <formula>IF($G67="Descrição do serviço",TRUE,FALSE)</formula>
    </cfRule>
    <cfRule type="expression" dxfId="297" priority="21">
      <formula>$G67="insumos"</formula>
    </cfRule>
  </conditionalFormatting>
  <conditionalFormatting sqref="F67">
    <cfRule type="expression" dxfId="296" priority="19">
      <formula>IF($G67="",TRUE,FALSE)</formula>
    </cfRule>
  </conditionalFormatting>
  <conditionalFormatting sqref="A72:G74 A75:E75 G75">
    <cfRule type="expression" dxfId="295" priority="6">
      <formula>IF($E72="Categoria:",TRUE,FALSE)</formula>
    </cfRule>
    <cfRule type="expression" dxfId="294" priority="15">
      <formula>IF($G72="Descrição do serviço",TRUE,FALSE)</formula>
    </cfRule>
    <cfRule type="expression" dxfId="293" priority="16">
      <formula>$G72="insumos"</formula>
    </cfRule>
  </conditionalFormatting>
  <conditionalFormatting sqref="E72:G74 E75 G75">
    <cfRule type="expression" dxfId="292" priority="14">
      <formula>IF($G72="",TRUE,FALSE)</formula>
    </cfRule>
  </conditionalFormatting>
  <conditionalFormatting sqref="C72:C75">
    <cfRule type="expression" dxfId="291" priority="5">
      <formula>IF($E72="Categoria:",TRUE,FALSE)</formula>
    </cfRule>
    <cfRule type="expression" dxfId="290" priority="12">
      <formula>IF(C71="Descrição do serviço",TRUE,FALSE)</formula>
    </cfRule>
  </conditionalFormatting>
  <conditionalFormatting sqref="A72:A75">
    <cfRule type="cellIs" dxfId="289" priority="11" operator="equal">
      <formula>"Categoria:"</formula>
    </cfRule>
  </conditionalFormatting>
  <conditionalFormatting sqref="B72:B75">
    <cfRule type="expression" dxfId="288" priority="9">
      <formula>IF(AND(COUNTIF($F$4:$F72,$F72)&gt;1,$F71="Código PRÓPRIO do serviço"),TRUE,FALSE)</formula>
    </cfRule>
  </conditionalFormatting>
  <conditionalFormatting sqref="C72:C75">
    <cfRule type="expression" dxfId="287" priority="10">
      <formula>IF(AND(COUNTIF($G$4:$G72,$G72)&gt;1,$G71="Descrição do serviço"),TRUE,FALSE)</formula>
    </cfRule>
  </conditionalFormatting>
  <conditionalFormatting sqref="G72:G75">
    <cfRule type="cellIs" dxfId="286" priority="7" operator="equal">
      <formula>0</formula>
    </cfRule>
    <cfRule type="cellIs" dxfId="285" priority="8" operator="equal">
      <formula>"?"</formula>
    </cfRule>
    <cfRule type="expression" dxfId="284" priority="13" stopIfTrue="1">
      <formula>IF($K71="Custo Total",TRUE,FALSE)</formula>
    </cfRule>
  </conditionalFormatting>
  <conditionalFormatting sqref="G72:G75">
    <cfRule type="cellIs" dxfId="283" priority="17" operator="equal">
      <formula>"?"</formula>
    </cfRule>
  </conditionalFormatting>
  <conditionalFormatting sqref="F75">
    <cfRule type="expression" dxfId="282" priority="1">
      <formula>IF($E75="Categoria:",TRUE,FALSE)</formula>
    </cfRule>
    <cfRule type="expression" dxfId="281" priority="3">
      <formula>IF($G75="Descrição do serviço",TRUE,FALSE)</formula>
    </cfRule>
    <cfRule type="expression" dxfId="280" priority="4">
      <formula>$G75="insumos"</formula>
    </cfRule>
  </conditionalFormatting>
  <conditionalFormatting sqref="F75">
    <cfRule type="expression" dxfId="279" priority="2">
      <formula>IF($G75="",TRUE,FALSE)</formula>
    </cfRule>
  </conditionalFormatting>
  <dataValidations count="1">
    <dataValidation allowBlank="1" sqref="A5:A83" xr:uid="{3A9DF58F-C1F2-4E12-87DB-890B031A1AF6}"/>
  </dataValidation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Orçamento Não Desonerado</vt:lpstr>
      <vt:lpstr>Orçamento Analítico Não Desoner</vt:lpstr>
      <vt:lpstr>Quantitativos</vt:lpstr>
      <vt:lpstr>Composições Não Desonerado</vt:lpstr>
      <vt:lpstr>Orçamento Desonerado</vt:lpstr>
      <vt:lpstr>Composições Desonerado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Henrique Ferreira Loz</dc:creator>
  <cp:lastModifiedBy>Paulo Loz</cp:lastModifiedBy>
  <dcterms:created xsi:type="dcterms:W3CDTF">2015-06-05T18:17:20Z</dcterms:created>
  <dcterms:modified xsi:type="dcterms:W3CDTF">2022-03-30T13:44:01Z</dcterms:modified>
</cp:coreProperties>
</file>